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13_ncr:1_{3133E156-CB6C-4DBC-B128-DA66357185EF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Example 1" sheetId="23" r:id="rId1"/>
    <sheet name="Example 2" sheetId="12" r:id="rId2"/>
    <sheet name="Example 3" sheetId="19" r:id="rId3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9" l="1"/>
  <c r="J13" i="19"/>
  <c r="J21" i="19"/>
  <c r="E3" i="19"/>
  <c r="I50" i="19"/>
  <c r="I4" i="19"/>
  <c r="J3" i="19" s="1"/>
  <c r="I5" i="19"/>
  <c r="J4" i="19" s="1"/>
  <c r="I6" i="19"/>
  <c r="I7" i="19"/>
  <c r="J6" i="19" s="1"/>
  <c r="I8" i="19"/>
  <c r="J7" i="19" s="1"/>
  <c r="I9" i="19"/>
  <c r="J8" i="19" s="1"/>
  <c r="I10" i="19"/>
  <c r="J9" i="19" s="1"/>
  <c r="I11" i="19"/>
  <c r="J10" i="19" s="1"/>
  <c r="I12" i="19"/>
  <c r="J11" i="19" s="1"/>
  <c r="I13" i="19"/>
  <c r="J12" i="19" s="1"/>
  <c r="I14" i="19"/>
  <c r="I15" i="19"/>
  <c r="J14" i="19" s="1"/>
  <c r="I16" i="19"/>
  <c r="J15" i="19" s="1"/>
  <c r="I17" i="19"/>
  <c r="J16" i="19" s="1"/>
  <c r="I18" i="19"/>
  <c r="J17" i="19" s="1"/>
  <c r="I19" i="19"/>
  <c r="J18" i="19" s="1"/>
  <c r="I20" i="19"/>
  <c r="J19" i="19" s="1"/>
  <c r="I21" i="19"/>
  <c r="J20" i="19" s="1"/>
  <c r="I22" i="19"/>
  <c r="I23" i="19"/>
  <c r="J22" i="19" s="1"/>
  <c r="I24" i="19"/>
  <c r="J23" i="19" s="1"/>
  <c r="I25" i="19"/>
  <c r="J24" i="19" s="1"/>
  <c r="I26" i="19"/>
  <c r="J25" i="19" s="1"/>
  <c r="I27" i="19"/>
  <c r="J26" i="19" s="1"/>
  <c r="I28" i="19"/>
  <c r="J27" i="19" s="1"/>
  <c r="I29" i="19"/>
  <c r="J28" i="19" s="1"/>
  <c r="I30" i="19"/>
  <c r="J29" i="19" s="1"/>
  <c r="I31" i="19"/>
  <c r="J30" i="19" s="1"/>
  <c r="I32" i="19"/>
  <c r="J31" i="19" s="1"/>
  <c r="I33" i="19"/>
  <c r="J32" i="19" s="1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3" i="19"/>
  <c r="D52" i="19"/>
  <c r="D51" i="19"/>
  <c r="D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3" i="19"/>
  <c r="G9" i="12"/>
  <c r="D4" i="12"/>
  <c r="G3" i="12" s="1"/>
  <c r="D5" i="12"/>
  <c r="G4" i="12" s="1"/>
  <c r="D6" i="12"/>
  <c r="G5" i="12" s="1"/>
  <c r="D7" i="12"/>
  <c r="G6" i="12" s="1"/>
  <c r="D8" i="12"/>
  <c r="G7" i="12" s="1"/>
  <c r="D9" i="12"/>
  <c r="G8" i="12" s="1"/>
  <c r="D10" i="12"/>
  <c r="D11" i="12"/>
  <c r="G10" i="12" s="1"/>
  <c r="D12" i="12"/>
  <c r="G11" i="12" s="1"/>
  <c r="D13" i="12"/>
  <c r="G12" i="12" s="1"/>
  <c r="D14" i="12"/>
  <c r="D15" i="12"/>
  <c r="D16" i="12"/>
  <c r="D17" i="12"/>
  <c r="D3" i="12"/>
  <c r="E7" i="12" s="1"/>
  <c r="K3" i="23"/>
  <c r="I4" i="23"/>
  <c r="I5" i="23"/>
  <c r="I6" i="23"/>
  <c r="I7" i="23"/>
  <c r="I8" i="23"/>
  <c r="I9" i="23"/>
  <c r="I3" i="23"/>
  <c r="G4" i="23"/>
  <c r="G5" i="23"/>
  <c r="G6" i="23"/>
  <c r="G7" i="23"/>
  <c r="G8" i="23"/>
  <c r="G9" i="23"/>
  <c r="G10" i="23"/>
  <c r="G11" i="23"/>
  <c r="G12" i="23"/>
  <c r="G13" i="23"/>
  <c r="G3" i="23"/>
  <c r="F4" i="23"/>
  <c r="F5" i="23"/>
  <c r="F6" i="23"/>
  <c r="F7" i="23"/>
  <c r="F8" i="23"/>
  <c r="F9" i="23"/>
  <c r="F10" i="23"/>
  <c r="F11" i="23"/>
  <c r="F12" i="23"/>
  <c r="F13" i="23"/>
  <c r="F14" i="23"/>
  <c r="F3" i="23"/>
  <c r="E4" i="23"/>
  <c r="E5" i="23"/>
  <c r="E6" i="23"/>
  <c r="E7" i="23"/>
  <c r="E8" i="23"/>
  <c r="E9" i="23"/>
  <c r="E10" i="23"/>
  <c r="E11" i="23"/>
  <c r="E12" i="23"/>
  <c r="E13" i="23"/>
  <c r="E14" i="23"/>
  <c r="E15" i="23"/>
  <c r="E3" i="23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3" i="23"/>
  <c r="E9" i="12" l="1"/>
  <c r="E8" i="12"/>
  <c r="E10" i="12"/>
  <c r="E3" i="12"/>
  <c r="E11" i="12"/>
  <c r="E4" i="12"/>
  <c r="E12" i="12"/>
  <c r="E5" i="12"/>
  <c r="E6" i="12"/>
  <c r="E4" i="19"/>
  <c r="E12" i="19"/>
  <c r="E5" i="19"/>
  <c r="E11" i="19"/>
  <c r="E18" i="19"/>
  <c r="E10" i="19"/>
  <c r="E17" i="19"/>
  <c r="E9" i="19"/>
  <c r="E16" i="19"/>
  <c r="E8" i="19"/>
  <c r="E15" i="19"/>
  <c r="E7" i="19"/>
  <c r="E14" i="19"/>
  <c r="E6" i="19"/>
  <c r="E13" i="19"/>
</calcChain>
</file>

<file path=xl/sharedStrings.xml><?xml version="1.0" encoding="utf-8"?>
<sst xmlns="http://schemas.openxmlformats.org/spreadsheetml/2006/main" count="183" uniqueCount="98">
  <si>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</si>
  <si>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</si>
  <si>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</si>
  <si>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</si>
  <si>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</si>
  <si>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</si>
  <si>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</si>
  <si>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</si>
  <si>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</si>
  <si>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</si>
  <si>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</si>
  <si>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</si>
  <si>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</si>
  <si>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</si>
  <si>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</si>
  <si>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</si>
  <si>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</si>
  <si>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</si>
  <si>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</si>
  <si>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</si>
  <si>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</si>
  <si>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</si>
  <si>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</si>
  <si>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</si>
  <si>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</si>
  <si>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</si>
  <si>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</si>
  <si>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</si>
  <si>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</si>
  <si>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</si>
  <si>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</si>
  <si>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</si>
  <si>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</si>
  <si>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</si>
  <si>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UK visits abroad in 000 (all ages)</t>
  </si>
  <si>
    <t>Date</t>
  </si>
  <si>
    <t>Lag 1</t>
  </si>
  <si>
    <t>Lag 2</t>
  </si>
  <si>
    <t>Lag 3</t>
  </si>
  <si>
    <t>Lag 4</t>
  </si>
  <si>
    <t>M1</t>
  </si>
  <si>
    <t>M2</t>
  </si>
  <si>
    <t>DATE</t>
  </si>
  <si>
    <t>Deviation</t>
  </si>
  <si>
    <t>ACF</t>
  </si>
  <si>
    <t>UK visits</t>
  </si>
  <si>
    <t>abroad (000)</t>
  </si>
  <si>
    <t>from mean</t>
  </si>
  <si>
    <t>Lag 8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</si>
  <si>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</si>
  <si>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</si>
  <si>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</si>
  <si>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</si>
  <si>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</si>
  <si>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</si>
  <si>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</si>
  <si>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</si>
  <si>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</si>
  <si>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</si>
  <si>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</si>
  <si>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</si>
  <si>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</si>
  <si>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</si>
  <si>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</si>
  <si>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</si>
  <si>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…</t>
  </si>
  <si>
    <t>Lag 14</t>
  </si>
  <si>
    <t>=(SUMPRODUCT($D$3:D16,$D4:D$17)/DEVSQ($D$3:$D$17))</t>
  </si>
  <si>
    <t>=(SUMPRODUCT($D$3:D15,$D5:D$17)/DEVSQ($D$3:$D$17))</t>
  </si>
  <si>
    <t>=(SUMPRODUCT($D$3:D14,$D6:D$17)/DEVSQ($D$3:$D$17))</t>
  </si>
  <si>
    <t>=(SUMPRODUCT($D$3:D13,$D7:D$17)/DEVSQ($D$3:$D$17))</t>
  </si>
  <si>
    <t>=(SUMPRODUCT($D$3:D12,$D8:D$17)/DEVSQ($D$3:$D$17))</t>
  </si>
  <si>
    <t>=(SUMPRODUCT($D$3:D11,$D9:D$17)/DEVSQ($D$3:$D$17))</t>
  </si>
  <si>
    <t>=(SUMPRODUCT($D$3:D10,$D10:D$17)/DEVSQ($D$3:$D$17))</t>
  </si>
  <si>
    <t>=(SUMPRODUCT($D$3:D9,$D11:D$17)/DEVSQ($D$3:$D$17))</t>
  </si>
  <si>
    <t>=(SUMPRODUCT($D$3:D8,$D12:D$17)/DEVSQ($D$3:$D$17))</t>
  </si>
  <si>
    <t>=(SUMPRODUCT($D$3:D7,$D13:D$17)/DEVSQ($D$3:$D$17))</t>
  </si>
  <si>
    <t>=SUMPRODUCT($D$3:INDEX($D$3:$D$17,ROWS(D4:D$17)),$D4:D$17)/DEVSQ($D$3:$D$17)</t>
  </si>
  <si>
    <t>=SUMPRODUCT($D$3:INDEX($D$3:$D$17,ROWS(D5:D$17)),$D5:D$17)/DEVSQ($D$3:$D$17)</t>
  </si>
  <si>
    <t>=SUMPRODUCT($D$3:INDEX($D$3:$D$17,ROWS(D6:D$17)),$D6:D$17)/DEVSQ($D$3:$D$17)</t>
  </si>
  <si>
    <t>=SUMPRODUCT($D$3:INDEX($D$3:$D$17,ROWS(D7:D$17)),$D7:D$17)/DEVSQ($D$3:$D$17)</t>
  </si>
  <si>
    <t>=SUMPRODUCT($D$3:INDEX($D$3:$D$17,ROWS(D8:D$17)),$D8:D$17)/DEVSQ($D$3:$D$17)</t>
  </si>
  <si>
    <t>=SUMPRODUCT($D$3:INDEX($D$3:$D$17,ROWS(D9:D$17)),$D9:D$17)/DEVSQ($D$3:$D$17)</t>
  </si>
  <si>
    <t>=SUMPRODUCT($D$3:INDEX($D$3:$D$17,ROWS(D10:D$17)),$D10:D$17)/DEVSQ($D$3:$D$17)</t>
  </si>
  <si>
    <t>=SUMPRODUCT($D$3:INDEX($D$3:$D$17,ROWS(D11:D$17)),$D11:D$17)/DEVSQ($D$3:$D$17)</t>
  </si>
  <si>
    <t>=SUMPRODUCT($D$3:INDEX($D$3:$D$17,ROWS(D12:D$17)),$D12:D$17)/DEVSQ($D$3:$D$17)</t>
  </si>
  <si>
    <t>=SUMPRODUCT($D$3:INDEX($D$3:$D$17,ROWS(D13:D$17)),$D13:D$17)/DEVSQ($D$3:$D$17)</t>
  </si>
  <si>
    <t>2018 JUL</t>
  </si>
  <si>
    <t>2018 AUG</t>
  </si>
  <si>
    <t>2018 SEP</t>
  </si>
  <si>
    <t>2018 OCT</t>
  </si>
  <si>
    <t>2018 NOV</t>
  </si>
  <si>
    <t>Seasonal data set</t>
  </si>
  <si>
    <t>2018 DEC</t>
  </si>
  <si>
    <t>=SUMPRODUCT($D$3:INDEX($D$3:$D$52,ROWS(D4:D$52)),$D4:D$52)/DEVSQ($D$3:$D$52)</t>
  </si>
  <si>
    <t>Example 1</t>
  </si>
  <si>
    <t>Example 2</t>
  </si>
  <si>
    <t>Example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</si>
</sst>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1" xfId="0" applyFont="1" applyBorder="1"/>
    <xf numFmtId="164" fontId="0" fillId="0" borderId="0" xfId="0" quotePrefix="1" applyNumberFormat="1" applyFont="1" applyAlignment="1">
      <alignment vertical="center"/>
    </xf>
    <xf numFmtId="164" fontId="3" fillId="0" borderId="0" xfId="0" quotePrefix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1" xfId="0" applyFont="1" applyBorder="1"/>
    <xf numFmtId="0" fontId="8" fillId="0" borderId="0" xfId="0" applyFont="1"/>
    <xf numFmtId="0" fontId="7" fillId="0" borderId="0" xfId="0" quotePrefix="1" applyNumberFormat="1" applyFont="1" applyFill="1" applyBorder="1" applyAlignment="1">
      <alignment horizontal="center"/>
    </xf>
    <xf numFmtId="0" fontId="5" fillId="0" borderId="0" xfId="0" quotePrefix="1" applyFont="1"/>
    <xf numFmtId="165" fontId="5" fillId="0" borderId="0" xfId="0" applyNumberFormat="1" applyFont="1"/>
    <xf numFmtId="165" fontId="3" fillId="0" borderId="0" xfId="0" quotePrefix="1" applyNumberFormat="1" applyFont="1" applyAlignment="1">
      <alignment horizontal="left"/>
    </xf>
    <xf numFmtId="0" fontId="0" fillId="0" borderId="2" xfId="0" applyBorder="1"/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164" fontId="3" fillId="0" borderId="0" xfId="0" quotePrefix="1" applyNumberFormat="1" applyFont="1" applyAlignment="1">
      <alignment horizontal="left"/>
    </xf>
    <xf numFmtId="2" fontId="3" fillId="0" borderId="2" xfId="0" applyNumberFormat="1" applyFont="1" applyBorder="1" applyAlignment="1">
      <alignment horizontal="center"/>
    </xf>
    <xf numFmtId="164" fontId="3" fillId="0" borderId="2" xfId="0" quotePrefix="1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applyNumberFormat="1" applyFont="1" applyFill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165" fontId="3" fillId="0" borderId="2" xfId="0" quotePrefix="1" applyNumberFormat="1" applyFont="1" applyBorder="1" applyAlignment="1">
      <alignment horizontal="center"/>
    </xf>
    <xf numFmtId="165" fontId="6" fillId="0" borderId="2" xfId="0" quotePrefix="1" applyNumberFormat="1" applyFont="1" applyBorder="1" applyAlignment="1">
      <alignment horizontal="center"/>
    </xf>
    <xf numFmtId="164" fontId="6" fillId="0" borderId="2" xfId="0" quotePrefix="1" applyNumberFormat="1" applyFont="1" applyBorder="1" applyAlignment="1">
      <alignment horizontal="center"/>
    </xf>
    <xf numFmtId="0" fontId="5" fillId="0" borderId="2" xfId="0" applyFont="1" applyBorder="1"/>
    <xf numFmtId="0" fontId="5" fillId="2" borderId="2" xfId="0" applyFont="1" applyFill="1" applyBorder="1"/>
    <xf numFmtId="0" fontId="4" fillId="2" borderId="2" xfId="0" applyFont="1" applyFill="1" applyBorder="1" applyAlignment="1">
      <alignment horizontal="left"/>
    </xf>
    <xf numFmtId="0" fontId="0" fillId="0" borderId="2" xfId="0" applyFont="1" applyBorder="1"/>
    <xf numFmtId="166" fontId="0" fillId="0" borderId="2" xfId="0" applyNumberFormat="1" applyBorder="1"/>
    <xf numFmtId="164" fontId="3" fillId="0" borderId="0" xfId="0" quotePrefix="1" applyNumberFormat="1" applyFont="1" applyBorder="1" applyAlignment="1">
      <alignment horizontal="center"/>
    </xf>
    <xf numFmtId="164" fontId="0" fillId="0" borderId="2" xfId="0" quotePrefix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'Example 2'!$E$2</c:f>
              <c:strCache>
                <c:ptCount val="1"/>
                <c:pt idx="0">
                  <c:v>ACF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'Example 2'!$E$3:$E$12</c:f>
              <c:numCache>
                <c:formatCode>0.0000</c:formatCode>
                <c:ptCount val="10"/>
                <c:pt idx="0">
                  <c:v>-0.10865365059995929</c:v>
                </c:pt>
                <c:pt idx="1">
                  <c:v>9.5078299776286387E-2</c:v>
                </c:pt>
                <c:pt idx="2">
                  <c:v>8.541793776693625E-3</c:v>
                </c:pt>
                <c:pt idx="3">
                  <c:v>1.0168802115111605E-3</c:v>
                </c:pt>
                <c:pt idx="4">
                  <c:v>-0.32285946715476915</c:v>
                </c:pt>
                <c:pt idx="5">
                  <c:v>-0.12766931055521652</c:v>
                </c:pt>
                <c:pt idx="6">
                  <c:v>-5.2369330892819629E-3</c:v>
                </c:pt>
                <c:pt idx="7">
                  <c:v>3.1014846451086933E-3</c:v>
                </c:pt>
                <c:pt idx="8">
                  <c:v>-0.1920378279438682</c:v>
                </c:pt>
                <c:pt idx="9">
                  <c:v>0.14912548301810047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2B-4988-A29A-19C31B871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015368"/>
        <c:axId val="245015760"/>
      </c:barChart>
      <c:catAx>
        <c:axId val="245015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015760"/>
        <c:crosses val="autoZero"/>
        <c:auto val="1"/>
        <c:lblAlgn val="ctr"/>
        <c:lblOffset val="100"/>
        <c:noMultiLvlLbl val="0"/>
      </c:catAx>
      <c:valAx>
        <c:axId val="245015760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015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Autocorrelations coefficients for the UK visits abroad time series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'Example 3'!$E$2</c:f>
              <c:strCache>
                <c:ptCount val="1"/>
                <c:pt idx="0">
                  <c:v>ACF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'Example 3'!$E$3:$E$18</c:f>
              <c:numCache>
                <c:formatCode>0.000</c:formatCode>
                <c:ptCount val="16"/>
                <c:pt idx="0">
                  <c:v>0.87973577164154104</c:v>
                </c:pt>
                <c:pt idx="1">
                  <c:v>0.82474725029984386</c:v>
                </c:pt>
                <c:pt idx="2">
                  <c:v>0.74918187224650046</c:v>
                </c:pt>
                <c:pt idx="3">
                  <c:v>0.69910032602886274</c:v>
                </c:pt>
                <c:pt idx="4">
                  <c:v>0.6365992346485212</c:v>
                </c:pt>
                <c:pt idx="5">
                  <c:v>0.56673270447948676</c:v>
                </c:pt>
                <c:pt idx="6">
                  <c:v>0.52245060411230415</c:v>
                </c:pt>
                <c:pt idx="7">
                  <c:v>0.4431512662567248</c:v>
                </c:pt>
                <c:pt idx="8">
                  <c:v>0.38617768344402187</c:v>
                </c:pt>
                <c:pt idx="9">
                  <c:v>0.32168749591488821</c:v>
                </c:pt>
                <c:pt idx="10">
                  <c:v>0.27178159267022739</c:v>
                </c:pt>
                <c:pt idx="11">
                  <c:v>0.22981943203033836</c:v>
                </c:pt>
                <c:pt idx="12">
                  <c:v>0.20843762482284375</c:v>
                </c:pt>
                <c:pt idx="13">
                  <c:v>0.17813568298622073</c:v>
                </c:pt>
                <c:pt idx="14">
                  <c:v>0.13909678089198099</c:v>
                </c:pt>
                <c:pt idx="15">
                  <c:v>9.0527969865798391E-2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2D-41ED-BFBE-ED3A6BE9F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45016544"/>
        <c:axId val="245016936"/>
      </c:barChart>
      <c:catAx>
        <c:axId val="245016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016936"/>
        <c:crosses val="autoZero"/>
        <c:auto val="1"/>
        <c:lblAlgn val="ctr"/>
        <c:lblOffset val="100"/>
        <c:noMultiLvlLbl val="0"/>
      </c:catAx>
      <c:valAx>
        <c:axId val="245016936"/>
        <c:scaling>
          <c:orientation val="minMax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01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ACF for a periodic data set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'Example 3'!$J$3:$J$32</c:f>
              <c:numCache>
                <c:formatCode>0.000</c:formatCode>
                <c:ptCount val="30"/>
                <c:pt idx="0">
                  <c:v>0.82328266932544092</c:v>
                </c:pt>
                <c:pt idx="1">
                  <c:v>0.50068508261277878</c:v>
                </c:pt>
                <c:pt idx="2">
                  <c:v>0.26250150687248286</c:v>
                </c:pt>
                <c:pt idx="3">
                  <c:v>0.13874006536625647</c:v>
                </c:pt>
                <c:pt idx="4">
                  <c:v>4.4827044854059833E-2</c:v>
                </c:pt>
                <c:pt idx="5">
                  <c:v>-1.390756734540627E-2</c:v>
                </c:pt>
                <c:pt idx="6">
                  <c:v>8.2002253559238358E-3</c:v>
                </c:pt>
                <c:pt idx="7">
                  <c:v>6.8266286241533455E-2</c:v>
                </c:pt>
                <c:pt idx="8">
                  <c:v>0.14229709843677382</c:v>
                </c:pt>
                <c:pt idx="9">
                  <c:v>0.28141005587690276</c:v>
                </c:pt>
                <c:pt idx="10">
                  <c:v>0.47601083572978542</c:v>
                </c:pt>
                <c:pt idx="11">
                  <c:v>0.56259872569372504</c:v>
                </c:pt>
                <c:pt idx="12">
                  <c:v>0.42693557970770346</c:v>
                </c:pt>
                <c:pt idx="13">
                  <c:v>0.18161901813254669</c:v>
                </c:pt>
                <c:pt idx="14">
                  <c:v>-4.6054326795500018E-3</c:v>
                </c:pt>
                <c:pt idx="15">
                  <c:v>-0.10715368317198977</c:v>
                </c:pt>
                <c:pt idx="16">
                  <c:v>-0.18420701915797549</c:v>
                </c:pt>
                <c:pt idx="17">
                  <c:v>-0.23153751107630136</c:v>
                </c:pt>
                <c:pt idx="18">
                  <c:v>-0.21793374498833146</c:v>
                </c:pt>
                <c:pt idx="19">
                  <c:v>-0.17253912184469183</c:v>
                </c:pt>
                <c:pt idx="20">
                  <c:v>-0.11778163970528911</c:v>
                </c:pt>
                <c:pt idx="21">
                  <c:v>-2.7898525528766115E-2</c:v>
                </c:pt>
                <c:pt idx="22">
                  <c:v>9.260454994686923E-2</c:v>
                </c:pt>
                <c:pt idx="23">
                  <c:v>0.14196409322215975</c:v>
                </c:pt>
                <c:pt idx="24">
                  <c:v>6.1696437657045848E-2</c:v>
                </c:pt>
                <c:pt idx="25">
                  <c:v>-9.2552351680827191E-2</c:v>
                </c:pt>
                <c:pt idx="26">
                  <c:v>-0.21567462326093512</c:v>
                </c:pt>
                <c:pt idx="27">
                  <c:v>-0.28533224115540506</c:v>
                </c:pt>
                <c:pt idx="28">
                  <c:v>-0.3314776750444734</c:v>
                </c:pt>
                <c:pt idx="29">
                  <c:v>-0.34955768480095567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1-40BA-8712-DA98B9C64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8415072"/>
        <c:axId val="808416384"/>
      </c:barChart>
      <c:catAx>
        <c:axId val="8084150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416384"/>
        <c:crosses val="autoZero"/>
        <c:auto val="1"/>
        <c:lblAlgn val="ctr"/>
        <c:lblOffset val="100"/>
        <c:noMultiLvlLbl val="0"/>
      </c:catAx>
      <c:valAx>
        <c:axId val="8084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415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1285875</xdr:colOff>
      <xdr:row>2</xdr:row>
      <xdr:rowOff>85725</xdr:rowOff>
    </xdr:from>
    <xdr:to>
      <xdr:col>3</xdr:col>
      <xdr:colOff>266700</xdr:colOff>
      <xdr:row>3</xdr:row>
      <xdr:rowOff>47625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F8AEB228-B235-4CC2-AE5B-4712FF67AB67}"/>
            </a:ext>
          </a:extLst>
        </xdr:cNvPr>
        <xdr:cNvCxnSpPr/>
      </xdr:nvCxnSpPr>
      <xdr:spPr>
        <a:xfrm flipV="1">
          <a:off x="2857500" y="657225"/>
          <a:ext cx="314325" cy="1524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1295400</xdr:colOff>
      <xdr:row>2</xdr:row>
      <xdr:rowOff>142875</xdr:rowOff>
    </xdr:from>
    <xdr:to>
      <xdr:col>10</xdr:col>
      <xdr:colOff>209550</xdr:colOff>
      <xdr:row>16</xdr:row>
      <xdr:rowOff>85726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0DD3A99-CCCA-489C-887C-D2C68546A631}"/>
            </a:ext>
          </a:extLst>
        </xdr:cNvPr>
        <xdr:cNvCxnSpPr/>
      </xdr:nvCxnSpPr>
      <xdr:spPr>
        <a:xfrm flipV="1">
          <a:off x="2867025" y="714375"/>
          <a:ext cx="4514850" cy="2609851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1257300</xdr:colOff>
      <xdr:row>2</xdr:row>
      <xdr:rowOff>123825</xdr:rowOff>
    </xdr:from>
    <xdr:to>
      <xdr:col>5</xdr:col>
      <xdr:colOff>228600</xdr:colOff>
      <xdr:row>5</xdr:row>
      <xdr:rowOff>123825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A18DE78-0C8C-473C-8803-10B65E11B692}"/>
            </a:ext>
          </a:extLst>
        </xdr:cNvPr>
        <xdr:cNvCxnSpPr/>
      </xdr:nvCxnSpPr>
      <xdr:spPr>
        <a:xfrm flipV="1">
          <a:off x="2828925" y="695325"/>
          <a:ext cx="1524000" cy="5715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1257300</xdr:colOff>
      <xdr:row>2</xdr:row>
      <xdr:rowOff>123825</xdr:rowOff>
    </xdr:from>
    <xdr:to>
      <xdr:col>4</xdr:col>
      <xdr:colOff>276225</xdr:colOff>
      <xdr:row>4</xdr:row>
      <xdr:rowOff>95250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6A9E7EF-943F-488F-8794-A0138ABF51D8}"/>
            </a:ext>
          </a:extLst>
        </xdr:cNvPr>
        <xdr:cNvCxnSpPr/>
      </xdr:nvCxnSpPr>
      <xdr:spPr>
        <a:xfrm flipV="1">
          <a:off x="2828925" y="695325"/>
          <a:ext cx="962025" cy="3524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1285875</xdr:colOff>
      <xdr:row>2</xdr:row>
      <xdr:rowOff>114300</xdr:rowOff>
    </xdr:from>
    <xdr:to>
      <xdr:col>8</xdr:col>
      <xdr:colOff>200025</xdr:colOff>
      <xdr:row>10</xdr:row>
      <xdr:rowOff>95250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826C3E09-14BA-40EE-B4AA-E65E82FAD5D7}"/>
            </a:ext>
          </a:extLst>
        </xdr:cNvPr>
        <xdr:cNvCxnSpPr/>
      </xdr:nvCxnSpPr>
      <xdr:spPr>
        <a:xfrm flipV="1">
          <a:off x="2857500" y="685800"/>
          <a:ext cx="3295650" cy="150495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1295400</xdr:colOff>
      <xdr:row>2</xdr:row>
      <xdr:rowOff>114300</xdr:rowOff>
    </xdr:from>
    <xdr:to>
      <xdr:col>6</xdr:col>
      <xdr:colOff>219075</xdr:colOff>
      <xdr:row>6</xdr:row>
      <xdr:rowOff>76200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256D7A6A-8311-467B-B854-670FDDB6271D}"/>
            </a:ext>
          </a:extLst>
        </xdr:cNvPr>
        <xdr:cNvCxnSpPr/>
      </xdr:nvCxnSpPr>
      <xdr:spPr>
        <a:xfrm flipV="1">
          <a:off x="2867025" y="685800"/>
          <a:ext cx="2085975" cy="7239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738715</xdr:colOff>
      <xdr:row>19</xdr:row>
      <xdr:rowOff>163336</xdr:rowOff>
    </xdr:from>
    <xdr:to>
      <xdr:col>7</xdr:col>
      <xdr:colOff>5600700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203E12-DB1E-4443-82F3-923173913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565062</xdr:colOff>
      <xdr:row>1</xdr:row>
      <xdr:rowOff>179658</xdr:rowOff>
    </xdr:from>
    <xdr:to>
      <xdr:col>19</xdr:col>
      <xdr:colOff>82463</xdr:colOff>
      <xdr:row>16</xdr:row>
      <xdr:rowOff>179658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4CA2D9-3913-4247-82EA-4FE063125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20087</xdr:colOff>
      <xdr:row>17</xdr:row>
      <xdr:rowOff>173870</xdr:rowOff>
    </xdr:from>
    <xdr:to>
      <xdr:col>19</xdr:col>
      <xdr:colOff>159657</xdr:colOff>
      <xdr:row>32</xdr:row>
      <xdr:rowOff>123070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F8A8E2A-D57F-40ED-851C-25917A183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E6DA8-8C5D-45F6-B144-E4655E50B81C}">
  <dimension ref="A1:K17"/>
  <sheetViews>
    <sheetView workbookViewId="0">
      <selection activeCell="P26" sqref="P26"/>
    </sheetView>
  </sheetViews>
  <sheetFormatPr defaultRowHeight="15" x14ac:dyDescent="0.25"/>
  <cols>
    <col min="1" max="1" width="14.42578125" customWidth="1"/>
    <col min="3" max="3" width="20" customWidth="1"/>
  </cols>
  <sheetData>
    <row r="1" spans="1:11" x14ac:dyDescent="0.25">
      <c r="A1" s="5" t="s">
        <v>95</v>
      </c>
    </row>
    <row r="2" spans="1:11" ht="30.6" customHeight="1" x14ac:dyDescent="0.25">
      <c r="A2" s="13"/>
      <c r="B2" s="14" t="s">
        <v>35</v>
      </c>
      <c r="C2" s="14" t="s">
        <v>34</v>
      </c>
      <c r="D2" s="15" t="s">
        <v>36</v>
      </c>
      <c r="E2" s="15" t="s">
        <v>37</v>
      </c>
      <c r="F2" s="15" t="s">
        <v>38</v>
      </c>
      <c r="G2" s="15" t="s">
        <v>39</v>
      </c>
      <c r="H2" s="15" t="s">
        <v>65</v>
      </c>
      <c r="I2" s="15" t="s">
        <v>48</v>
      </c>
      <c r="J2" s="15" t="s">
        <v>65</v>
      </c>
      <c r="K2" s="15" t="s">
        <v>66</v>
      </c>
    </row>
    <row r="3" spans="1:11" x14ac:dyDescent="0.25">
      <c r="A3" s="13">
        <v>1</v>
      </c>
      <c r="B3" s="13" t="s">
        <v>50</v>
      </c>
      <c r="C3" s="13">
        <v>6070</v>
      </c>
      <c r="D3" s="13">
        <f>C4</f>
        <v>5890</v>
      </c>
      <c r="E3" s="13">
        <f>C5</f>
        <v>6290</v>
      </c>
      <c r="F3" s="13">
        <f>C6</f>
        <v>5920</v>
      </c>
      <c r="G3" s="13">
        <f>C7</f>
        <v>6070</v>
      </c>
      <c r="H3" s="13"/>
      <c r="I3" s="13">
        <f>C11</f>
        <v>5980</v>
      </c>
      <c r="J3" s="13"/>
      <c r="K3" s="13">
        <f>C17</f>
        <v>6050</v>
      </c>
    </row>
    <row r="4" spans="1:11" x14ac:dyDescent="0.25">
      <c r="A4" s="13">
        <v>2</v>
      </c>
      <c r="B4" s="13" t="s">
        <v>51</v>
      </c>
      <c r="C4" s="13">
        <v>5890</v>
      </c>
      <c r="D4" s="13">
        <f t="shared" ref="D4:D16" si="0">C5</f>
        <v>6290</v>
      </c>
      <c r="E4" s="13">
        <f t="shared" ref="E4:E15" si="1">C6</f>
        <v>5920</v>
      </c>
      <c r="F4" s="13">
        <f t="shared" ref="F4:F14" si="2">C7</f>
        <v>6070</v>
      </c>
      <c r="G4" s="13">
        <f t="shared" ref="G4:G13" si="3">C8</f>
        <v>6150</v>
      </c>
      <c r="H4" s="13"/>
      <c r="I4" s="13">
        <f t="shared" ref="I4:I9" si="4">C12</f>
        <v>5960</v>
      </c>
      <c r="J4" s="13"/>
      <c r="K4" s="13"/>
    </row>
    <row r="5" spans="1:11" x14ac:dyDescent="0.25">
      <c r="A5" s="13">
        <v>3</v>
      </c>
      <c r="B5" s="13" t="s">
        <v>52</v>
      </c>
      <c r="C5" s="13">
        <v>6290</v>
      </c>
      <c r="D5" s="13">
        <f t="shared" si="0"/>
        <v>5920</v>
      </c>
      <c r="E5" s="13">
        <f t="shared" si="1"/>
        <v>6070</v>
      </c>
      <c r="F5" s="13">
        <f t="shared" si="2"/>
        <v>6150</v>
      </c>
      <c r="G5" s="13">
        <f t="shared" si="3"/>
        <v>6100</v>
      </c>
      <c r="H5" s="13"/>
      <c r="I5" s="13">
        <f t="shared" si="4"/>
        <v>5870</v>
      </c>
      <c r="J5" s="13"/>
      <c r="K5" s="13"/>
    </row>
    <row r="6" spans="1:11" x14ac:dyDescent="0.25">
      <c r="A6" s="13">
        <v>4</v>
      </c>
      <c r="B6" s="13" t="s">
        <v>53</v>
      </c>
      <c r="C6" s="13">
        <v>5920</v>
      </c>
      <c r="D6" s="13">
        <f t="shared" si="0"/>
        <v>6070</v>
      </c>
      <c r="E6" s="13">
        <f t="shared" si="1"/>
        <v>6150</v>
      </c>
      <c r="F6" s="13">
        <f t="shared" si="2"/>
        <v>6100</v>
      </c>
      <c r="G6" s="13">
        <f t="shared" si="3"/>
        <v>5940</v>
      </c>
      <c r="H6" s="13"/>
      <c r="I6" s="13">
        <f t="shared" si="4"/>
        <v>5800</v>
      </c>
      <c r="J6" s="13"/>
      <c r="K6" s="13"/>
    </row>
    <row r="7" spans="1:11" x14ac:dyDescent="0.25">
      <c r="A7" s="13">
        <v>5</v>
      </c>
      <c r="B7" s="13" t="s">
        <v>54</v>
      </c>
      <c r="C7" s="13">
        <v>6070</v>
      </c>
      <c r="D7" s="13">
        <f t="shared" si="0"/>
        <v>6150</v>
      </c>
      <c r="E7" s="13">
        <f t="shared" si="1"/>
        <v>6100</v>
      </c>
      <c r="F7" s="13">
        <f t="shared" si="2"/>
        <v>5940</v>
      </c>
      <c r="G7" s="13">
        <f t="shared" si="3"/>
        <v>5980</v>
      </c>
      <c r="H7" s="13"/>
      <c r="I7" s="13">
        <f t="shared" si="4"/>
        <v>6080</v>
      </c>
      <c r="J7" s="13"/>
      <c r="K7" s="13"/>
    </row>
    <row r="8" spans="1:11" x14ac:dyDescent="0.25">
      <c r="A8" s="13">
        <v>6</v>
      </c>
      <c r="B8" s="13" t="s">
        <v>55</v>
      </c>
      <c r="C8" s="13">
        <v>6150</v>
      </c>
      <c r="D8" s="13">
        <f t="shared" si="0"/>
        <v>6100</v>
      </c>
      <c r="E8" s="13">
        <f t="shared" si="1"/>
        <v>5940</v>
      </c>
      <c r="F8" s="13">
        <f t="shared" si="2"/>
        <v>5980</v>
      </c>
      <c r="G8" s="13">
        <f t="shared" si="3"/>
        <v>5960</v>
      </c>
      <c r="H8" s="13"/>
      <c r="I8" s="13">
        <f t="shared" si="4"/>
        <v>6080</v>
      </c>
      <c r="J8" s="13"/>
      <c r="K8" s="13"/>
    </row>
    <row r="9" spans="1:11" x14ac:dyDescent="0.25">
      <c r="A9" s="13">
        <v>7</v>
      </c>
      <c r="B9" s="13" t="s">
        <v>56</v>
      </c>
      <c r="C9" s="13">
        <v>6100</v>
      </c>
      <c r="D9" s="13">
        <f t="shared" si="0"/>
        <v>5940</v>
      </c>
      <c r="E9" s="13">
        <f t="shared" si="1"/>
        <v>5980</v>
      </c>
      <c r="F9" s="13">
        <f t="shared" si="2"/>
        <v>5960</v>
      </c>
      <c r="G9" s="13">
        <f t="shared" si="3"/>
        <v>5870</v>
      </c>
      <c r="H9" s="13"/>
      <c r="I9" s="13">
        <f t="shared" si="4"/>
        <v>6050</v>
      </c>
      <c r="J9" s="13"/>
      <c r="K9" s="13"/>
    </row>
    <row r="10" spans="1:11" x14ac:dyDescent="0.25">
      <c r="A10" s="13">
        <v>8</v>
      </c>
      <c r="B10" s="13" t="s">
        <v>57</v>
      </c>
      <c r="C10" s="13">
        <v>5940</v>
      </c>
      <c r="D10" s="13">
        <f t="shared" si="0"/>
        <v>5980</v>
      </c>
      <c r="E10" s="13">
        <f t="shared" si="1"/>
        <v>5960</v>
      </c>
      <c r="F10" s="13">
        <f t="shared" si="2"/>
        <v>5870</v>
      </c>
      <c r="G10" s="13">
        <f t="shared" si="3"/>
        <v>5800</v>
      </c>
      <c r="H10" s="13"/>
      <c r="I10" s="13"/>
      <c r="J10" s="13"/>
      <c r="K10" s="13"/>
    </row>
    <row r="11" spans="1:11" x14ac:dyDescent="0.25">
      <c r="A11" s="13">
        <v>9</v>
      </c>
      <c r="B11" s="13" t="s">
        <v>58</v>
      </c>
      <c r="C11" s="13">
        <v>5980</v>
      </c>
      <c r="D11" s="13">
        <f t="shared" si="0"/>
        <v>5960</v>
      </c>
      <c r="E11" s="13">
        <f t="shared" si="1"/>
        <v>5870</v>
      </c>
      <c r="F11" s="13">
        <f t="shared" si="2"/>
        <v>5800</v>
      </c>
      <c r="G11" s="13">
        <f t="shared" si="3"/>
        <v>6080</v>
      </c>
      <c r="H11" s="13"/>
      <c r="I11" s="13"/>
      <c r="J11" s="13"/>
      <c r="K11" s="13"/>
    </row>
    <row r="12" spans="1:11" x14ac:dyDescent="0.25">
      <c r="A12" s="13">
        <v>10</v>
      </c>
      <c r="B12" s="13" t="s">
        <v>59</v>
      </c>
      <c r="C12" s="13">
        <v>5960</v>
      </c>
      <c r="D12" s="13">
        <f t="shared" si="0"/>
        <v>5870</v>
      </c>
      <c r="E12" s="13">
        <f t="shared" si="1"/>
        <v>5800</v>
      </c>
      <c r="F12" s="13">
        <f t="shared" si="2"/>
        <v>6080</v>
      </c>
      <c r="G12" s="13">
        <f t="shared" si="3"/>
        <v>6080</v>
      </c>
      <c r="H12" s="13"/>
      <c r="I12" s="13"/>
      <c r="J12" s="13"/>
      <c r="K12" s="13"/>
    </row>
    <row r="13" spans="1:11" x14ac:dyDescent="0.25">
      <c r="A13" s="13">
        <v>11</v>
      </c>
      <c r="B13" s="13" t="s">
        <v>60</v>
      </c>
      <c r="C13" s="13">
        <v>5870</v>
      </c>
      <c r="D13" s="13">
        <f t="shared" si="0"/>
        <v>5800</v>
      </c>
      <c r="E13" s="13">
        <f t="shared" si="1"/>
        <v>6080</v>
      </c>
      <c r="F13" s="13">
        <f t="shared" si="2"/>
        <v>6080</v>
      </c>
      <c r="G13" s="13">
        <f t="shared" si="3"/>
        <v>6050</v>
      </c>
      <c r="H13" s="13"/>
      <c r="I13" s="13"/>
      <c r="J13" s="13"/>
      <c r="K13" s="13"/>
    </row>
    <row r="14" spans="1:11" x14ac:dyDescent="0.25">
      <c r="A14" s="13">
        <v>12</v>
      </c>
      <c r="B14" s="13" t="s">
        <v>61</v>
      </c>
      <c r="C14" s="13">
        <v>5800</v>
      </c>
      <c r="D14" s="13">
        <f t="shared" si="0"/>
        <v>6080</v>
      </c>
      <c r="E14" s="13">
        <f t="shared" si="1"/>
        <v>6080</v>
      </c>
      <c r="F14" s="13">
        <f t="shared" si="2"/>
        <v>6050</v>
      </c>
      <c r="G14" s="13"/>
      <c r="H14" s="13"/>
      <c r="I14" s="13"/>
      <c r="J14" s="13"/>
      <c r="K14" s="13"/>
    </row>
    <row r="15" spans="1:11" x14ac:dyDescent="0.25">
      <c r="A15" s="13">
        <v>13</v>
      </c>
      <c r="B15" s="13" t="s">
        <v>62</v>
      </c>
      <c r="C15" s="13">
        <v>6080</v>
      </c>
      <c r="D15" s="13">
        <f t="shared" si="0"/>
        <v>6080</v>
      </c>
      <c r="E15" s="13">
        <f t="shared" si="1"/>
        <v>6050</v>
      </c>
      <c r="F15" s="13"/>
      <c r="G15" s="13"/>
      <c r="H15" s="13"/>
      <c r="I15" s="13"/>
      <c r="J15" s="13"/>
      <c r="K15" s="13"/>
    </row>
    <row r="16" spans="1:11" x14ac:dyDescent="0.25">
      <c r="A16" s="13">
        <v>14</v>
      </c>
      <c r="B16" s="13" t="s">
        <v>63</v>
      </c>
      <c r="C16" s="13">
        <v>6080</v>
      </c>
      <c r="D16" s="13">
        <f t="shared" si="0"/>
        <v>6050</v>
      </c>
      <c r="E16" s="13"/>
      <c r="F16" s="13"/>
      <c r="G16" s="13"/>
      <c r="H16" s="13"/>
      <c r="I16" s="13"/>
      <c r="J16" s="13"/>
      <c r="K16" s="13"/>
    </row>
    <row r="17" spans="1:11" x14ac:dyDescent="0.25">
      <c r="A17" s="13">
        <v>15</v>
      </c>
      <c r="B17" s="13" t="s">
        <v>64</v>
      </c>
      <c r="C17" s="13">
        <v>6050</v>
      </c>
      <c r="D17" s="13"/>
      <c r="E17" s="13"/>
      <c r="F17" s="13"/>
      <c r="G17" s="13"/>
      <c r="H17" s="13"/>
      <c r="I17" s="13"/>
      <c r="J17" s="13"/>
      <c r="K17" s="1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zoomScaleNormal="100" workbookViewId="0">
      <selection activeCell="F28" sqref="F28"/>
    </sheetView>
  </sheetViews>
  <sheetFormatPr defaultRowHeight="15" x14ac:dyDescent="0.25"/>
  <cols>
    <col min="1" max="1" width="9.85546875" customWidth="1"/>
    <col min="2" max="2" width="11" customWidth="1"/>
    <col min="3" max="3" width="11.7109375" customWidth="1"/>
    <col min="4" max="4" width="13.140625" customWidth="1"/>
    <col min="5" max="5" width="11.5703125" customWidth="1"/>
    <col min="6" max="6" width="54.5703125" customWidth="1"/>
    <col min="7" max="7" width="11.5703125" customWidth="1"/>
    <col min="8" max="8" width="84.28515625" customWidth="1"/>
  </cols>
  <sheetData>
    <row r="1" spans="1:8" x14ac:dyDescent="0.25">
      <c r="A1" t="s">
        <v>96</v>
      </c>
      <c r="B1" s="1"/>
      <c r="C1" s="17" t="s">
        <v>45</v>
      </c>
      <c r="D1" s="17" t="s">
        <v>43</v>
      </c>
      <c r="E1" s="17" t="s">
        <v>40</v>
      </c>
      <c r="F1" s="4"/>
      <c r="G1" s="17" t="s">
        <v>41</v>
      </c>
    </row>
    <row r="2" spans="1:8" x14ac:dyDescent="0.25">
      <c r="B2" s="16" t="s">
        <v>42</v>
      </c>
      <c r="C2" s="16" t="s">
        <v>46</v>
      </c>
      <c r="D2" s="17" t="s">
        <v>47</v>
      </c>
      <c r="E2" s="16" t="s">
        <v>44</v>
      </c>
      <c r="F2" s="18"/>
      <c r="G2" s="16" t="s">
        <v>44</v>
      </c>
    </row>
    <row r="3" spans="1:8" x14ac:dyDescent="0.25">
      <c r="B3" s="13" t="s">
        <v>50</v>
      </c>
      <c r="C3" s="13">
        <v>6070</v>
      </c>
      <c r="D3" s="20">
        <f>C3-AVERAGE($C$3:$C$17)</f>
        <v>53.33333333333303</v>
      </c>
      <c r="E3" s="34">
        <f>(SUMPRODUCT($D$3:D16,$D4:D$17)/DEVSQ($D$3:$D$17))</f>
        <v>-0.10865365059995929</v>
      </c>
      <c r="F3" s="2" t="s">
        <v>67</v>
      </c>
      <c r="G3" s="21">
        <f>SUMPRODUCT($D$3:INDEX($D$3:$D$17,ROWS(D4:D$17)),$D4:D$17)/DEVSQ($D$3:$D$17)</f>
        <v>-0.10865365059995929</v>
      </c>
      <c r="H3" s="19" t="s">
        <v>77</v>
      </c>
    </row>
    <row r="4" spans="1:8" x14ac:dyDescent="0.25">
      <c r="B4" s="13" t="s">
        <v>51</v>
      </c>
      <c r="C4" s="13">
        <v>5890</v>
      </c>
      <c r="D4" s="20">
        <f t="shared" ref="D4:D17" si="0">C4-AVERAGE($C$3:$C$17)</f>
        <v>-126.66666666666697</v>
      </c>
      <c r="E4" s="34">
        <f>(SUMPRODUCT($D$3:D15,$D5:D$17)/DEVSQ($D$3:$D$17))</f>
        <v>9.5078299776286387E-2</v>
      </c>
      <c r="F4" s="2" t="s">
        <v>68</v>
      </c>
      <c r="G4" s="21">
        <f>SUMPRODUCT($D$3:INDEX($D$3:$D$17,ROWS(D5:D$17)),$D5:D$17)/DEVSQ($D$3:$D$17)</f>
        <v>9.5078299776286387E-2</v>
      </c>
      <c r="H4" s="19" t="s">
        <v>78</v>
      </c>
    </row>
    <row r="5" spans="1:8" x14ac:dyDescent="0.25">
      <c r="B5" s="13" t="s">
        <v>52</v>
      </c>
      <c r="C5" s="13">
        <v>6290</v>
      </c>
      <c r="D5" s="20">
        <f t="shared" si="0"/>
        <v>273.33333333333303</v>
      </c>
      <c r="E5" s="34">
        <f>(SUMPRODUCT($D$3:D14,$D6:D$17)/DEVSQ($D$3:$D$17))</f>
        <v>8.541793776693625E-3</v>
      </c>
      <c r="F5" s="2" t="s">
        <v>69</v>
      </c>
      <c r="G5" s="21">
        <f>SUMPRODUCT($D$3:INDEX($D$3:$D$17,ROWS(D6:D$17)),$D6:D$17)/DEVSQ($D$3:$D$17)</f>
        <v>8.541793776693625E-3</v>
      </c>
      <c r="H5" s="19" t="s">
        <v>79</v>
      </c>
    </row>
    <row r="6" spans="1:8" x14ac:dyDescent="0.25">
      <c r="B6" s="13" t="s">
        <v>53</v>
      </c>
      <c r="C6" s="13">
        <v>5920</v>
      </c>
      <c r="D6" s="20">
        <f t="shared" si="0"/>
        <v>-96.66666666666697</v>
      </c>
      <c r="E6" s="34">
        <f>(SUMPRODUCT($D$3:D13,$D7:D$17)/DEVSQ($D$3:$D$17))</f>
        <v>1.0168802115111605E-3</v>
      </c>
      <c r="F6" s="2" t="s">
        <v>70</v>
      </c>
      <c r="G6" s="21">
        <f>SUMPRODUCT($D$3:INDEX($D$3:$D$17,ROWS(D7:D$17)),$D7:D$17)/DEVSQ($D$3:$D$17)</f>
        <v>1.0168802115111605E-3</v>
      </c>
      <c r="H6" s="19" t="s">
        <v>80</v>
      </c>
    </row>
    <row r="7" spans="1:8" x14ac:dyDescent="0.25">
      <c r="B7" s="13" t="s">
        <v>54</v>
      </c>
      <c r="C7" s="13">
        <v>6070</v>
      </c>
      <c r="D7" s="20">
        <f t="shared" si="0"/>
        <v>53.33333333333303</v>
      </c>
      <c r="E7" s="34">
        <f>(SUMPRODUCT($D$3:D12,$D8:D$17)/DEVSQ($D$3:$D$17))</f>
        <v>-0.32285946715476915</v>
      </c>
      <c r="F7" s="2" t="s">
        <v>71</v>
      </c>
      <c r="G7" s="21">
        <f>SUMPRODUCT($D$3:INDEX($D$3:$D$17,ROWS(D8:D$17)),$D8:D$17)/DEVSQ($D$3:$D$17)</f>
        <v>-0.32285946715476915</v>
      </c>
      <c r="H7" s="19" t="s">
        <v>81</v>
      </c>
    </row>
    <row r="8" spans="1:8" x14ac:dyDescent="0.25">
      <c r="B8" s="13" t="s">
        <v>55</v>
      </c>
      <c r="C8" s="13">
        <v>6150</v>
      </c>
      <c r="D8" s="20">
        <f t="shared" si="0"/>
        <v>133.33333333333303</v>
      </c>
      <c r="E8" s="34">
        <f>(SUMPRODUCT($D$3:D11,$D9:D$17)/DEVSQ($D$3:$D$17))</f>
        <v>-0.12766931055521652</v>
      </c>
      <c r="F8" s="2" t="s">
        <v>72</v>
      </c>
      <c r="G8" s="21">
        <f>SUMPRODUCT($D$3:INDEX($D$3:$D$17,ROWS(D9:D$17)),$D9:D$17)/DEVSQ($D$3:$D$17)</f>
        <v>-0.12766931055521652</v>
      </c>
      <c r="H8" s="19" t="s">
        <v>82</v>
      </c>
    </row>
    <row r="9" spans="1:8" x14ac:dyDescent="0.25">
      <c r="B9" s="13" t="s">
        <v>56</v>
      </c>
      <c r="C9" s="13">
        <v>6100</v>
      </c>
      <c r="D9" s="20">
        <f t="shared" si="0"/>
        <v>83.33333333333303</v>
      </c>
      <c r="E9" s="34">
        <f>(SUMPRODUCT($D$3:D10,$D10:D$17)/DEVSQ($D$3:$D$17))</f>
        <v>-5.2369330892819629E-3</v>
      </c>
      <c r="F9" s="2" t="s">
        <v>73</v>
      </c>
      <c r="G9" s="21">
        <f>SUMPRODUCT($D$3:INDEX($D$3:$D$17,ROWS(D10:D$17)),$D10:D$17)/DEVSQ($D$3:$D$17)</f>
        <v>-5.2369330892819629E-3</v>
      </c>
      <c r="H9" s="19" t="s">
        <v>83</v>
      </c>
    </row>
    <row r="10" spans="1:8" x14ac:dyDescent="0.25">
      <c r="B10" s="13" t="s">
        <v>57</v>
      </c>
      <c r="C10" s="13">
        <v>5940</v>
      </c>
      <c r="D10" s="20">
        <f t="shared" si="0"/>
        <v>-76.66666666666697</v>
      </c>
      <c r="E10" s="34">
        <f>(SUMPRODUCT($D$3:D9,$D11:D$17)/DEVSQ($D$3:$D$17))</f>
        <v>3.1014846451086933E-3</v>
      </c>
      <c r="F10" s="2" t="s">
        <v>74</v>
      </c>
      <c r="G10" s="21">
        <f>SUMPRODUCT($D$3:INDEX($D$3:$D$17,ROWS(D11:D$17)),$D11:D$17)/DEVSQ($D$3:$D$17)</f>
        <v>3.1014846451086933E-3</v>
      </c>
      <c r="H10" s="19" t="s">
        <v>84</v>
      </c>
    </row>
    <row r="11" spans="1:8" x14ac:dyDescent="0.25">
      <c r="B11" s="13" t="s">
        <v>58</v>
      </c>
      <c r="C11" s="13">
        <v>5980</v>
      </c>
      <c r="D11" s="20">
        <f t="shared" si="0"/>
        <v>-36.66666666666697</v>
      </c>
      <c r="E11" s="34">
        <f>(SUMPRODUCT($D$3:D8,$D12:D$17)/DEVSQ($D$3:$D$17))</f>
        <v>-0.1920378279438682</v>
      </c>
      <c r="F11" s="2" t="s">
        <v>75</v>
      </c>
      <c r="G11" s="21">
        <f>SUMPRODUCT($D$3:INDEX($D$3:$D$17,ROWS(D12:D$17)),$D12:D$17)/DEVSQ($D$3:$D$17)</f>
        <v>-0.1920378279438682</v>
      </c>
      <c r="H11" s="19" t="s">
        <v>85</v>
      </c>
    </row>
    <row r="12" spans="1:8" x14ac:dyDescent="0.25">
      <c r="B12" s="13" t="s">
        <v>59</v>
      </c>
      <c r="C12" s="13">
        <v>5960</v>
      </c>
      <c r="D12" s="20">
        <f t="shared" si="0"/>
        <v>-56.66666666666697</v>
      </c>
      <c r="E12" s="34">
        <f>(SUMPRODUCT($D$3:D7,$D13:D$17)/DEVSQ($D$3:$D$17))</f>
        <v>0.14912548301810047</v>
      </c>
      <c r="F12" s="2" t="s">
        <v>76</v>
      </c>
      <c r="G12" s="21">
        <f>SUMPRODUCT($D$3:INDEX($D$3:$D$17,ROWS(D13:D$17)),$D13:D$17)/DEVSQ($D$3:$D$17)</f>
        <v>0.14912548301810047</v>
      </c>
      <c r="H12" s="19" t="s">
        <v>86</v>
      </c>
    </row>
    <row r="13" spans="1:8" x14ac:dyDescent="0.25">
      <c r="B13" s="13" t="s">
        <v>60</v>
      </c>
      <c r="C13" s="13">
        <v>5870</v>
      </c>
      <c r="D13" s="20">
        <f t="shared" si="0"/>
        <v>-146.66666666666697</v>
      </c>
      <c r="E13" s="34"/>
      <c r="F13" s="2"/>
      <c r="G13" s="21"/>
    </row>
    <row r="14" spans="1:8" x14ac:dyDescent="0.25">
      <c r="B14" s="13" t="s">
        <v>61</v>
      </c>
      <c r="C14" s="13">
        <v>5800</v>
      </c>
      <c r="D14" s="20">
        <f t="shared" si="0"/>
        <v>-216.66666666666697</v>
      </c>
      <c r="E14" s="34"/>
      <c r="F14" s="2"/>
      <c r="G14" s="21"/>
    </row>
    <row r="15" spans="1:8" x14ac:dyDescent="0.25">
      <c r="B15" s="13" t="s">
        <v>62</v>
      </c>
      <c r="C15" s="13">
        <v>6080</v>
      </c>
      <c r="D15" s="20">
        <f t="shared" si="0"/>
        <v>63.33333333333303</v>
      </c>
      <c r="E15" s="34"/>
      <c r="F15" s="2"/>
      <c r="G15" s="21"/>
    </row>
    <row r="16" spans="1:8" x14ac:dyDescent="0.25">
      <c r="B16" s="13" t="s">
        <v>63</v>
      </c>
      <c r="C16" s="13">
        <v>6080</v>
      </c>
      <c r="D16" s="20">
        <f t="shared" si="0"/>
        <v>63.33333333333303</v>
      </c>
      <c r="E16" s="34"/>
      <c r="F16" s="2"/>
      <c r="G16" s="21"/>
    </row>
    <row r="17" spans="2:7" x14ac:dyDescent="0.25">
      <c r="B17" s="13" t="s">
        <v>64</v>
      </c>
      <c r="C17" s="13">
        <v>6050</v>
      </c>
      <c r="D17" s="20">
        <f t="shared" si="0"/>
        <v>33.33333333333303</v>
      </c>
      <c r="E17" s="34"/>
      <c r="F17" s="2"/>
      <c r="G17" s="21"/>
    </row>
    <row r="18" spans="2:7" x14ac:dyDescent="0.25">
      <c r="E18" s="2"/>
      <c r="F18" s="2"/>
      <c r="G18" s="33"/>
    </row>
    <row r="19" spans="2:7" x14ac:dyDescent="0.25">
      <c r="E19" s="2"/>
      <c r="F19" s="2"/>
      <c r="G19" s="3"/>
    </row>
    <row r="20" spans="2:7" x14ac:dyDescent="0.25">
      <c r="E20" s="2"/>
      <c r="F20" s="2"/>
      <c r="G20" s="3"/>
    </row>
    <row r="21" spans="2:7" x14ac:dyDescent="0.25">
      <c r="E21" s="2"/>
      <c r="F21" s="2"/>
      <c r="G21" s="3"/>
    </row>
    <row r="22" spans="2:7" x14ac:dyDescent="0.25">
      <c r="E22" s="2"/>
      <c r="F22" s="2"/>
      <c r="G22" s="3"/>
    </row>
    <row r="23" spans="2:7" x14ac:dyDescent="0.25">
      <c r="E23" s="2"/>
      <c r="F23" s="2"/>
      <c r="G23" s="3"/>
    </row>
    <row r="24" spans="2:7" x14ac:dyDescent="0.25">
      <c r="E24" s="2"/>
      <c r="F24" s="2"/>
      <c r="G24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2"/>
  <sheetViews>
    <sheetView tabSelected="1" zoomScale="98" zoomScaleNormal="98" workbookViewId="0">
      <selection activeCell="A2" sqref="A2"/>
    </sheetView>
  </sheetViews>
  <sheetFormatPr defaultColWidth="8.85546875" defaultRowHeight="15" x14ac:dyDescent="0.25"/>
  <cols>
    <col min="1" max="1" width="12.5703125" style="6" customWidth="1"/>
    <col min="2" max="2" width="9.42578125" style="6" customWidth="1"/>
    <col min="3" max="3" width="11.7109375" style="6" customWidth="1"/>
    <col min="4" max="4" width="11.140625" style="6" customWidth="1"/>
    <col min="5" max="6" width="8.85546875" style="6"/>
    <col min="7" max="7" width="12" style="6" customWidth="1"/>
    <col min="8" max="9" width="22.7109375" style="6" customWidth="1"/>
    <col min="10" max="10" width="12.5703125" style="6" customWidth="1"/>
    <col min="11" max="11" width="79" style="6" customWidth="1"/>
    <col min="12" max="18" width="8.85546875" style="6"/>
    <col min="19" max="19" width="11.42578125" style="6" customWidth="1"/>
    <col min="20" max="21" width="8.85546875" style="6"/>
    <col min="22" max="22" width="8.85546875" style="6" customWidth="1"/>
    <col min="23" max="16384" width="8.85546875" style="6"/>
  </cols>
  <sheetData>
    <row r="1" spans="1:21" x14ac:dyDescent="0.25">
      <c r="A1" s="5" t="s">
        <v>97</v>
      </c>
      <c r="B1" s="7"/>
      <c r="C1" s="22" t="s">
        <v>45</v>
      </c>
      <c r="D1" s="22" t="s">
        <v>43</v>
      </c>
      <c r="E1" s="22" t="s">
        <v>41</v>
      </c>
      <c r="H1" s="30" t="s">
        <v>92</v>
      </c>
      <c r="I1" s="22" t="s">
        <v>43</v>
      </c>
      <c r="J1" s="22" t="s">
        <v>41</v>
      </c>
      <c r="K1" s="12" t="s">
        <v>94</v>
      </c>
    </row>
    <row r="2" spans="1:21" x14ac:dyDescent="0.25">
      <c r="B2" s="23" t="s">
        <v>42</v>
      </c>
      <c r="C2" s="23" t="s">
        <v>46</v>
      </c>
      <c r="D2" s="22" t="s">
        <v>47</v>
      </c>
      <c r="E2" s="23" t="s">
        <v>44</v>
      </c>
      <c r="F2" s="9"/>
      <c r="G2" s="29"/>
      <c r="H2" s="15"/>
      <c r="I2" s="22" t="s">
        <v>47</v>
      </c>
      <c r="J2" s="23" t="s">
        <v>44</v>
      </c>
      <c r="K2" s="8"/>
      <c r="L2" s="9"/>
      <c r="M2" s="9"/>
      <c r="T2" s="10"/>
      <c r="U2" s="10"/>
    </row>
    <row r="3" spans="1:21" x14ac:dyDescent="0.25">
      <c r="B3" s="13" t="s">
        <v>0</v>
      </c>
      <c r="C3" s="13">
        <v>5300</v>
      </c>
      <c r="D3" s="24">
        <f>C3-AVERAGE($C$3:$C$52)</f>
        <v>-411.80000000000018</v>
      </c>
      <c r="E3" s="25">
        <f>SUMPRODUCT($D$3:INDEX($D$3:$D$52,ROWS(D4:D$52)),$D4:D$52)/DEVSQ($D$3:$D$52)</f>
        <v>0.87973577164154104</v>
      </c>
      <c r="F3" s="11"/>
      <c r="G3" s="31" t="s">
        <v>8</v>
      </c>
      <c r="H3" s="31">
        <v>88</v>
      </c>
      <c r="I3" s="24">
        <f>H3-AVERAGE($H$3:$H$50)</f>
        <v>-34.507530000000017</v>
      </c>
      <c r="J3" s="26">
        <f>SUMPRODUCT($I$3:INDEX($I$3:$I$50,ROWS(I4:I$50)),$I4:I$50)/DEVSQ($I$3:$I$50)</f>
        <v>0.82328266932544092</v>
      </c>
      <c r="K3" s="11"/>
      <c r="L3" s="11"/>
      <c r="M3" s="11"/>
      <c r="S3" s="11"/>
    </row>
    <row r="4" spans="1:21" x14ac:dyDescent="0.25">
      <c r="B4" s="13" t="s">
        <v>1</v>
      </c>
      <c r="C4" s="13">
        <v>4970</v>
      </c>
      <c r="D4" s="24">
        <f t="shared" ref="D4:D51" si="0">C4-AVERAGE($C$3:$C$52)</f>
        <v>-741.80000000000018</v>
      </c>
      <c r="E4" s="26">
        <f>SUMPRODUCT($D$3:INDEX($D$3:$D$52,ROWS(D5:D$52)),$D5:D$52)/DEVSQ($D$3:$D$52)</f>
        <v>0.82474725029984386</v>
      </c>
      <c r="F4" s="11"/>
      <c r="G4" s="13" t="s">
        <v>9</v>
      </c>
      <c r="H4" s="32">
        <v>86</v>
      </c>
      <c r="I4" s="24">
        <f t="shared" ref="I4:I49" si="1">H4-AVERAGE($H$3:$H$50)</f>
        <v>-36.507530000000017</v>
      </c>
      <c r="J4" s="26">
        <f>SUMPRODUCT($I$3:INDEX($I$3:$I$50,ROWS(I5:I$50)),$I5:I$50)/DEVSQ($I$3:$I$50)</f>
        <v>0.50068508261277878</v>
      </c>
      <c r="K4" s="11"/>
      <c r="L4" s="11"/>
      <c r="M4" s="11"/>
      <c r="S4" s="11"/>
    </row>
    <row r="5" spans="1:21" x14ac:dyDescent="0.25">
      <c r="B5" s="13" t="s">
        <v>2</v>
      </c>
      <c r="C5" s="13">
        <v>4970</v>
      </c>
      <c r="D5" s="24">
        <f t="shared" si="0"/>
        <v>-741.80000000000018</v>
      </c>
      <c r="E5" s="26">
        <f>SUMPRODUCT($D$3:INDEX($D$3:$D$52,ROWS(D6:D$52)),$D6:D$52)/DEVSQ($D$3:$D$52)</f>
        <v>0.74918187224650046</v>
      </c>
      <c r="F5" s="11"/>
      <c r="G5" s="13" t="s">
        <v>10</v>
      </c>
      <c r="H5" s="32">
        <v>84</v>
      </c>
      <c r="I5" s="24">
        <f t="shared" si="1"/>
        <v>-38.507530000000017</v>
      </c>
      <c r="J5" s="26">
        <f>SUMPRODUCT($I$3:INDEX($I$3:$I$50,ROWS(I6:I$50)),$I6:I$50)/DEVSQ($I$3:$I$50)</f>
        <v>0.26250150687248286</v>
      </c>
      <c r="K5" s="11"/>
      <c r="L5" s="11"/>
      <c r="M5" s="11"/>
      <c r="S5" s="11"/>
    </row>
    <row r="6" spans="1:21" x14ac:dyDescent="0.25">
      <c r="B6" s="13" t="s">
        <v>3</v>
      </c>
      <c r="C6" s="13">
        <v>5020</v>
      </c>
      <c r="D6" s="24">
        <f t="shared" si="0"/>
        <v>-691.80000000000018</v>
      </c>
      <c r="E6" s="26">
        <f>SUMPRODUCT($D$3:INDEX($D$3:$D$52,ROWS(D7:D$52)),$D7:D$52)/DEVSQ($D$3:$D$52)</f>
        <v>0.69910032602886274</v>
      </c>
      <c r="F6" s="11"/>
      <c r="G6" s="13" t="s">
        <v>11</v>
      </c>
      <c r="H6" s="32">
        <v>90</v>
      </c>
      <c r="I6" s="24">
        <f t="shared" si="1"/>
        <v>-32.507530000000017</v>
      </c>
      <c r="J6" s="26">
        <f>SUMPRODUCT($I$3:INDEX($I$3:$I$50,ROWS(I7:I$50)),$I7:I$50)/DEVSQ($I$3:$I$50)</f>
        <v>0.13874006536625647</v>
      </c>
      <c r="K6" s="11"/>
      <c r="L6" s="11"/>
      <c r="M6" s="11"/>
      <c r="S6" s="11"/>
    </row>
    <row r="7" spans="1:21" x14ac:dyDescent="0.25">
      <c r="B7" s="13" t="s">
        <v>4</v>
      </c>
      <c r="C7" s="13">
        <v>4980</v>
      </c>
      <c r="D7" s="24">
        <f t="shared" si="0"/>
        <v>-731.80000000000018</v>
      </c>
      <c r="E7" s="26">
        <f>SUMPRODUCT($D$3:INDEX($D$3:$D$52,ROWS(D8:D$52)),$D8:D$52)/DEVSQ($D$3:$D$52)</f>
        <v>0.6365992346485212</v>
      </c>
      <c r="F7" s="11"/>
      <c r="G7" s="13" t="s">
        <v>12</v>
      </c>
      <c r="H7" s="32">
        <v>95</v>
      </c>
      <c r="I7" s="24">
        <f t="shared" si="1"/>
        <v>-27.507530000000017</v>
      </c>
      <c r="J7" s="26">
        <f>SUMPRODUCT($I$3:INDEX($I$3:$I$50,ROWS(I8:I$50)),$I8:I$50)/DEVSQ($I$3:$I$50)</f>
        <v>4.4827044854059833E-2</v>
      </c>
      <c r="K7" s="11"/>
      <c r="L7" s="11"/>
      <c r="M7" s="11"/>
      <c r="S7" s="11"/>
    </row>
    <row r="8" spans="1:21" x14ac:dyDescent="0.25">
      <c r="B8" s="13" t="s">
        <v>5</v>
      </c>
      <c r="C8" s="13">
        <v>5020</v>
      </c>
      <c r="D8" s="24">
        <f t="shared" si="0"/>
        <v>-691.80000000000018</v>
      </c>
      <c r="E8" s="26">
        <f>SUMPRODUCT($D$3:INDEX($D$3:$D$52,ROWS(D9:D$52)),$D9:D$52)/DEVSQ($D$3:$D$52)</f>
        <v>0.56673270447948676</v>
      </c>
      <c r="F8" s="11"/>
      <c r="G8" s="13" t="s">
        <v>13</v>
      </c>
      <c r="H8" s="32">
        <v>100</v>
      </c>
      <c r="I8" s="24">
        <f t="shared" si="1"/>
        <v>-22.507530000000017</v>
      </c>
      <c r="J8" s="26">
        <f>SUMPRODUCT($I$3:INDEX($I$3:$I$50,ROWS(I9:I$50)),$I9:I$50)/DEVSQ($I$3:$I$50)</f>
        <v>-1.390756734540627E-2</v>
      </c>
      <c r="K8" s="11"/>
      <c r="L8" s="11"/>
      <c r="M8" s="11"/>
      <c r="S8" s="11"/>
    </row>
    <row r="9" spans="1:21" x14ac:dyDescent="0.25">
      <c r="B9" s="13" t="s">
        <v>6</v>
      </c>
      <c r="C9" s="13">
        <v>5130</v>
      </c>
      <c r="D9" s="24">
        <f t="shared" si="0"/>
        <v>-581.80000000000018</v>
      </c>
      <c r="E9" s="26">
        <f>SUMPRODUCT($D$3:INDEX($D$3:$D$52,ROWS(D10:D$52)),$D10:D$52)/DEVSQ($D$3:$D$52)</f>
        <v>0.52245060411230415</v>
      </c>
      <c r="F9" s="11"/>
      <c r="G9" s="13" t="s">
        <v>14</v>
      </c>
      <c r="H9" s="32">
        <v>110</v>
      </c>
      <c r="I9" s="24">
        <f t="shared" si="1"/>
        <v>-12.507530000000017</v>
      </c>
      <c r="J9" s="26">
        <f>SUMPRODUCT($I$3:INDEX($I$3:$I$50,ROWS(I10:I$50)),$I10:I$50)/DEVSQ($I$3:$I$50)</f>
        <v>8.2002253559238358E-3</v>
      </c>
      <c r="K9" s="11"/>
      <c r="L9" s="11"/>
      <c r="M9" s="11"/>
      <c r="S9" s="11"/>
    </row>
    <row r="10" spans="1:21" x14ac:dyDescent="0.25">
      <c r="B10" s="13" t="s">
        <v>7</v>
      </c>
      <c r="C10" s="13">
        <v>5130</v>
      </c>
      <c r="D10" s="24">
        <f t="shared" si="0"/>
        <v>-581.80000000000018</v>
      </c>
      <c r="E10" s="26">
        <f>SUMPRODUCT($D$3:INDEX($D$3:$D$52,ROWS(D11:D$52)),$D11:D$52)/DEVSQ($D$3:$D$52)</f>
        <v>0.4431512662567248</v>
      </c>
      <c r="F10" s="11"/>
      <c r="G10" s="13" t="s">
        <v>15</v>
      </c>
      <c r="H10" s="32">
        <v>130</v>
      </c>
      <c r="I10" s="24">
        <f t="shared" si="1"/>
        <v>7.4924699999999831</v>
      </c>
      <c r="J10" s="26">
        <f>SUMPRODUCT($I$3:INDEX($I$3:$I$50,ROWS(I11:I$50)),$I11:I$50)/DEVSQ($I$3:$I$50)</f>
        <v>6.8266286241533455E-2</v>
      </c>
      <c r="K10" s="11"/>
      <c r="L10" s="11"/>
      <c r="M10" s="11"/>
      <c r="S10" s="11"/>
    </row>
    <row r="11" spans="1:21" x14ac:dyDescent="0.25">
      <c r="B11" s="13" t="s">
        <v>8</v>
      </c>
      <c r="C11" s="13">
        <v>5250</v>
      </c>
      <c r="D11" s="24">
        <f t="shared" si="0"/>
        <v>-461.80000000000018</v>
      </c>
      <c r="E11" s="26">
        <f>SUMPRODUCT($D$3:INDEX($D$3:$D$52,ROWS(D12:D$52)),$D12:D$52)/DEVSQ($D$3:$D$52)</f>
        <v>0.38617768344402187</v>
      </c>
      <c r="F11" s="11"/>
      <c r="G11" s="13" t="s">
        <v>16</v>
      </c>
      <c r="H11" s="32">
        <v>135</v>
      </c>
      <c r="I11" s="24">
        <f t="shared" si="1"/>
        <v>12.492469999999983</v>
      </c>
      <c r="J11" s="26">
        <f>SUMPRODUCT($I$3:INDEX($I$3:$I$50,ROWS(I12:I$50)),$I12:I$50)/DEVSQ($I$3:$I$50)</f>
        <v>0.14229709843677382</v>
      </c>
      <c r="K11" s="11"/>
      <c r="L11" s="11"/>
      <c r="M11" s="11"/>
      <c r="S11" s="11"/>
    </row>
    <row r="12" spans="1:21" x14ac:dyDescent="0.25">
      <c r="B12" s="13" t="s">
        <v>9</v>
      </c>
      <c r="C12" s="13">
        <v>5150</v>
      </c>
      <c r="D12" s="24">
        <f t="shared" si="0"/>
        <v>-561.80000000000018</v>
      </c>
      <c r="E12" s="26">
        <f>SUMPRODUCT($D$3:INDEX($D$3:$D$52,ROWS(D13:D$52)),$D13:D$52)/DEVSQ($D$3:$D$52)</f>
        <v>0.32168749591488821</v>
      </c>
      <c r="F12" s="11"/>
      <c r="G12" s="13" t="s">
        <v>17</v>
      </c>
      <c r="H12" s="32">
        <v>110</v>
      </c>
      <c r="I12" s="24">
        <f t="shared" si="1"/>
        <v>-12.507530000000017</v>
      </c>
      <c r="J12" s="26">
        <f>SUMPRODUCT($I$3:INDEX($I$3:$I$50,ROWS(I13:I$50)),$I13:I$50)/DEVSQ($I$3:$I$50)</f>
        <v>0.28141005587690276</v>
      </c>
      <c r="K12" s="11"/>
      <c r="L12" s="11"/>
      <c r="M12" s="11"/>
      <c r="S12" s="11"/>
    </row>
    <row r="13" spans="1:21" x14ac:dyDescent="0.25">
      <c r="B13" s="13" t="s">
        <v>10</v>
      </c>
      <c r="C13" s="13">
        <v>5420</v>
      </c>
      <c r="D13" s="24">
        <f t="shared" si="0"/>
        <v>-291.80000000000018</v>
      </c>
      <c r="E13" s="26">
        <f>SUMPRODUCT($D$3:INDEX($D$3:$D$52,ROWS(D14:D$52)),$D14:D$52)/DEVSQ($D$3:$D$52)</f>
        <v>0.27178159267022739</v>
      </c>
      <c r="F13" s="11"/>
      <c r="G13" s="13" t="s">
        <v>18</v>
      </c>
      <c r="H13" s="32">
        <v>90</v>
      </c>
      <c r="I13" s="24">
        <f t="shared" si="1"/>
        <v>-32.507530000000017</v>
      </c>
      <c r="J13" s="26">
        <f>SUMPRODUCT($I$3:INDEX($I$3:$I$50,ROWS(I14:I$50)),$I14:I$50)/DEVSQ($I$3:$I$50)</f>
        <v>0.47601083572978542</v>
      </c>
      <c r="K13" s="11"/>
      <c r="L13" s="11"/>
      <c r="M13" s="11"/>
      <c r="R13" s="11"/>
    </row>
    <row r="14" spans="1:21" x14ac:dyDescent="0.25">
      <c r="B14" s="13" t="s">
        <v>11</v>
      </c>
      <c r="C14" s="13">
        <v>5440</v>
      </c>
      <c r="D14" s="24">
        <f t="shared" si="0"/>
        <v>-271.80000000000018</v>
      </c>
      <c r="E14" s="26">
        <f>SUMPRODUCT($D$3:INDEX($D$3:$D$52,ROWS(D15:D$52)),$D15:D$52)/DEVSQ($D$3:$D$52)</f>
        <v>0.22981943203033836</v>
      </c>
      <c r="F14" s="11"/>
      <c r="G14" s="13" t="s">
        <v>19</v>
      </c>
      <c r="H14" s="32">
        <v>87</v>
      </c>
      <c r="I14" s="24">
        <f t="shared" si="1"/>
        <v>-35.507530000000017</v>
      </c>
      <c r="J14" s="26">
        <f>SUMPRODUCT($I$3:INDEX($I$3:$I$50,ROWS(I15:I$50)),$I15:I$50)/DEVSQ($I$3:$I$50)</f>
        <v>0.56259872569372504</v>
      </c>
      <c r="K14" s="11"/>
      <c r="L14" s="11"/>
      <c r="M14" s="11"/>
      <c r="R14" s="11"/>
    </row>
    <row r="15" spans="1:21" x14ac:dyDescent="0.25">
      <c r="B15" s="13" t="s">
        <v>12</v>
      </c>
      <c r="C15" s="13">
        <v>5640</v>
      </c>
      <c r="D15" s="24">
        <f t="shared" si="0"/>
        <v>-71.800000000000182</v>
      </c>
      <c r="E15" s="26">
        <f>SUMPRODUCT($D$3:INDEX($D$3:$D$52,ROWS(D16:D$52)),$D16:D$52)/DEVSQ($D$3:$D$52)</f>
        <v>0.20843762482284375</v>
      </c>
      <c r="F15" s="11"/>
      <c r="G15" s="13" t="s">
        <v>20</v>
      </c>
      <c r="H15" s="31">
        <v>99.44</v>
      </c>
      <c r="I15" s="24">
        <f t="shared" si="1"/>
        <v>-23.067530000000019</v>
      </c>
      <c r="J15" s="26">
        <f>SUMPRODUCT($I$3:INDEX($I$3:$I$50,ROWS(I16:I$50)),$I16:I$50)/DEVSQ($I$3:$I$50)</f>
        <v>0.42693557970770346</v>
      </c>
      <c r="K15" s="11"/>
      <c r="L15" s="11"/>
      <c r="M15" s="11"/>
      <c r="R15" s="11"/>
    </row>
    <row r="16" spans="1:21" x14ac:dyDescent="0.25">
      <c r="B16" s="13" t="s">
        <v>13</v>
      </c>
      <c r="C16" s="13">
        <v>5470</v>
      </c>
      <c r="D16" s="24">
        <f t="shared" si="0"/>
        <v>-241.80000000000018</v>
      </c>
      <c r="E16" s="26">
        <f>SUMPRODUCT($D$3:INDEX($D$3:$D$52,ROWS(D17:D$52)),$D17:D$52)/DEVSQ($D$3:$D$52)</f>
        <v>0.17813568298622073</v>
      </c>
      <c r="F16" s="11"/>
      <c r="G16" s="13" t="s">
        <v>21</v>
      </c>
      <c r="H16" s="31">
        <v>97.179999999999993</v>
      </c>
      <c r="I16" s="24">
        <f t="shared" si="1"/>
        <v>-25.327530000000024</v>
      </c>
      <c r="J16" s="26">
        <f>SUMPRODUCT($I$3:INDEX($I$3:$I$50,ROWS(I17:I$50)),$I17:I$50)/DEVSQ($I$3:$I$50)</f>
        <v>0.18161901813254669</v>
      </c>
      <c r="K16" s="11"/>
      <c r="L16" s="11"/>
      <c r="M16" s="11"/>
      <c r="R16" s="11"/>
    </row>
    <row r="17" spans="2:18" x14ac:dyDescent="0.25">
      <c r="B17" s="13" t="s">
        <v>14</v>
      </c>
      <c r="C17" s="13">
        <v>5810</v>
      </c>
      <c r="D17" s="24">
        <f t="shared" si="0"/>
        <v>98.199999999999818</v>
      </c>
      <c r="E17" s="26">
        <f>SUMPRODUCT($D$3:INDEX($D$3:$D$52,ROWS(D18:D$52)),$D18:D$52)/DEVSQ($D$3:$D$52)</f>
        <v>0.13909678089198099</v>
      </c>
      <c r="F17" s="11"/>
      <c r="G17" s="13" t="s">
        <v>22</v>
      </c>
      <c r="H17" s="31">
        <v>94.919999999999987</v>
      </c>
      <c r="I17" s="24">
        <f t="shared" si="1"/>
        <v>-27.587530000000029</v>
      </c>
      <c r="J17" s="26">
        <f>SUMPRODUCT($I$3:INDEX($I$3:$I$50,ROWS(I18:I$50)),$I18:I$50)/DEVSQ($I$3:$I$50)</f>
        <v>-4.6054326795500018E-3</v>
      </c>
      <c r="K17" s="11"/>
      <c r="L17" s="11"/>
      <c r="M17" s="11"/>
      <c r="R17" s="11"/>
    </row>
    <row r="18" spans="2:18" x14ac:dyDescent="0.25">
      <c r="B18" s="13" t="s">
        <v>15</v>
      </c>
      <c r="C18" s="13">
        <v>5530</v>
      </c>
      <c r="D18" s="24">
        <f t="shared" si="0"/>
        <v>-181.80000000000018</v>
      </c>
      <c r="E18" s="26">
        <f>SUMPRODUCT($D$3:INDEX($D$3:$D$52,ROWS(D19:D$52)),$D19:D$52)/DEVSQ($D$3:$D$52)</f>
        <v>9.0527969865798391E-2</v>
      </c>
      <c r="F18" s="11"/>
      <c r="G18" s="13" t="s">
        <v>23</v>
      </c>
      <c r="H18" s="31">
        <v>101.69999999999999</v>
      </c>
      <c r="I18" s="24">
        <f t="shared" si="1"/>
        <v>-20.807530000000028</v>
      </c>
      <c r="J18" s="26">
        <f>SUMPRODUCT($I$3:INDEX($I$3:$I$50,ROWS(I19:I$50)),$I19:I$50)/DEVSQ($I$3:$I$50)</f>
        <v>-0.10715368317198977</v>
      </c>
      <c r="K18" s="11"/>
      <c r="L18" s="11"/>
      <c r="M18" s="11"/>
      <c r="R18" s="11"/>
    </row>
    <row r="19" spans="2:18" x14ac:dyDescent="0.25">
      <c r="B19" s="13" t="s">
        <v>16</v>
      </c>
      <c r="C19" s="13">
        <v>5380</v>
      </c>
      <c r="D19" s="24">
        <f t="shared" si="0"/>
        <v>-331.80000000000018</v>
      </c>
      <c r="E19" s="27"/>
      <c r="G19" s="13" t="s">
        <v>24</v>
      </c>
      <c r="H19" s="31">
        <v>107.35</v>
      </c>
      <c r="I19" s="24">
        <f t="shared" si="1"/>
        <v>-15.157530000000023</v>
      </c>
      <c r="J19" s="26">
        <f>SUMPRODUCT($I$3:INDEX($I$3:$I$50,ROWS(I20:I$50)),$I20:I$50)/DEVSQ($I$3:$I$50)</f>
        <v>-0.18420701915797549</v>
      </c>
      <c r="R19" s="11"/>
    </row>
    <row r="20" spans="2:18" x14ac:dyDescent="0.25">
      <c r="B20" s="13" t="s">
        <v>17</v>
      </c>
      <c r="C20" s="13">
        <v>5490</v>
      </c>
      <c r="D20" s="24">
        <f t="shared" si="0"/>
        <v>-221.80000000000018</v>
      </c>
      <c r="E20" s="27"/>
      <c r="G20" s="13" t="s">
        <v>25</v>
      </c>
      <c r="H20" s="31">
        <v>112.99999999999999</v>
      </c>
      <c r="I20" s="24">
        <f t="shared" si="1"/>
        <v>-9.5075300000000311</v>
      </c>
      <c r="J20" s="26">
        <f>SUMPRODUCT($I$3:INDEX($I$3:$I$50,ROWS(I21:I$50)),$I21:I$50)/DEVSQ($I$3:$I$50)</f>
        <v>-0.23153751107630136</v>
      </c>
      <c r="R20" s="11"/>
    </row>
    <row r="21" spans="2:18" x14ac:dyDescent="0.25">
      <c r="B21" s="13" t="s">
        <v>18</v>
      </c>
      <c r="C21" s="13">
        <v>5510</v>
      </c>
      <c r="D21" s="24">
        <f t="shared" si="0"/>
        <v>-201.80000000000018</v>
      </c>
      <c r="E21" s="27"/>
      <c r="G21" s="13" t="s">
        <v>26</v>
      </c>
      <c r="H21" s="31">
        <v>124.29999999999998</v>
      </c>
      <c r="I21" s="24">
        <f t="shared" si="1"/>
        <v>1.792469999999966</v>
      </c>
      <c r="J21" s="26">
        <f>SUMPRODUCT($I$3:INDEX($I$3:$I$50,ROWS(I22:I$50)),$I22:I$50)/DEVSQ($I$3:$I$50)</f>
        <v>-0.21793374498833146</v>
      </c>
      <c r="R21" s="11"/>
    </row>
    <row r="22" spans="2:18" x14ac:dyDescent="0.25">
      <c r="B22" s="13" t="s">
        <v>19</v>
      </c>
      <c r="C22" s="13">
        <v>5700</v>
      </c>
      <c r="D22" s="24">
        <f t="shared" si="0"/>
        <v>-11.800000000000182</v>
      </c>
      <c r="E22" s="27"/>
      <c r="G22" s="13" t="s">
        <v>27</v>
      </c>
      <c r="H22" s="31">
        <v>146.89999999999998</v>
      </c>
      <c r="I22" s="24">
        <f t="shared" si="1"/>
        <v>24.39246999999996</v>
      </c>
      <c r="J22" s="26">
        <f>SUMPRODUCT($I$3:INDEX($I$3:$I$50,ROWS(I23:I$50)),$I23:I$50)/DEVSQ($I$3:$I$50)</f>
        <v>-0.17253912184469183</v>
      </c>
      <c r="R22" s="11"/>
    </row>
    <row r="23" spans="2:18" x14ac:dyDescent="0.25">
      <c r="B23" s="13" t="s">
        <v>20</v>
      </c>
      <c r="C23" s="13">
        <v>5480</v>
      </c>
      <c r="D23" s="24">
        <f t="shared" si="0"/>
        <v>-231.80000000000018</v>
      </c>
      <c r="E23" s="27"/>
      <c r="G23" s="13" t="s">
        <v>28</v>
      </c>
      <c r="H23" s="31">
        <v>152.54999999999998</v>
      </c>
      <c r="I23" s="24">
        <f t="shared" si="1"/>
        <v>30.042469999999966</v>
      </c>
      <c r="J23" s="26">
        <f>SUMPRODUCT($I$3:INDEX($I$3:$I$50,ROWS(I24:I$50)),$I24:I$50)/DEVSQ($I$3:$I$50)</f>
        <v>-0.11778163970528911</v>
      </c>
      <c r="R23" s="11"/>
    </row>
    <row r="24" spans="2:18" x14ac:dyDescent="0.25">
      <c r="B24" s="13" t="s">
        <v>21</v>
      </c>
      <c r="C24" s="13">
        <v>5810</v>
      </c>
      <c r="D24" s="24">
        <f t="shared" si="0"/>
        <v>98.199999999999818</v>
      </c>
      <c r="E24" s="27"/>
      <c r="G24" s="13" t="s">
        <v>29</v>
      </c>
      <c r="H24" s="31">
        <v>124.29999999999998</v>
      </c>
      <c r="I24" s="24">
        <f t="shared" si="1"/>
        <v>1.792469999999966</v>
      </c>
      <c r="J24" s="26">
        <f>SUMPRODUCT($I$3:INDEX($I$3:$I$50,ROWS(I25:I$50)),$I25:I$50)/DEVSQ($I$3:$I$50)</f>
        <v>-2.7898525528766115E-2</v>
      </c>
      <c r="R24" s="11"/>
    </row>
    <row r="25" spans="2:18" x14ac:dyDescent="0.25">
      <c r="B25" s="13" t="s">
        <v>22</v>
      </c>
      <c r="C25" s="13">
        <v>5720</v>
      </c>
      <c r="D25" s="24">
        <f t="shared" si="0"/>
        <v>8.1999999999998181</v>
      </c>
      <c r="E25" s="28"/>
      <c r="G25" s="13" t="s">
        <v>30</v>
      </c>
      <c r="H25" s="31">
        <v>101.69999999999999</v>
      </c>
      <c r="I25" s="24">
        <f t="shared" si="1"/>
        <v>-20.807530000000028</v>
      </c>
      <c r="J25" s="26">
        <f>SUMPRODUCT($I$3:INDEX($I$3:$I$50,ROWS(I26:I$50)),$I26:I$50)/DEVSQ($I$3:$I$50)</f>
        <v>9.260454994686923E-2</v>
      </c>
      <c r="R25" s="11"/>
    </row>
    <row r="26" spans="2:18" x14ac:dyDescent="0.25">
      <c r="B26" s="13" t="s">
        <v>23</v>
      </c>
      <c r="C26" s="13">
        <v>5810</v>
      </c>
      <c r="D26" s="24">
        <f t="shared" si="0"/>
        <v>98.199999999999818</v>
      </c>
      <c r="E26" s="28"/>
      <c r="G26" s="13" t="s">
        <v>31</v>
      </c>
      <c r="H26" s="31">
        <v>98.309999999999988</v>
      </c>
      <c r="I26" s="24">
        <f t="shared" si="1"/>
        <v>-24.197530000000029</v>
      </c>
      <c r="J26" s="26">
        <f>SUMPRODUCT($I$3:INDEX($I$3:$I$50,ROWS(I27:I$50)),$I27:I$50)/DEVSQ($I$3:$I$50)</f>
        <v>0.14196409322215975</v>
      </c>
      <c r="R26" s="11"/>
    </row>
    <row r="27" spans="2:18" x14ac:dyDescent="0.25">
      <c r="B27" s="13" t="s">
        <v>24</v>
      </c>
      <c r="C27" s="13">
        <v>5900</v>
      </c>
      <c r="D27" s="24">
        <f t="shared" si="0"/>
        <v>188.19999999999982</v>
      </c>
      <c r="E27" s="28"/>
      <c r="G27" s="13" t="s">
        <v>32</v>
      </c>
      <c r="H27" s="32">
        <v>116.34479999999999</v>
      </c>
      <c r="I27" s="24">
        <f t="shared" si="1"/>
        <v>-6.1627300000000247</v>
      </c>
      <c r="J27" s="26">
        <f>SUMPRODUCT($I$3:INDEX($I$3:$I$50,ROWS(I28:I$50)),$I28:I$50)/DEVSQ($I$3:$I$50)</f>
        <v>6.1696437657045848E-2</v>
      </c>
      <c r="R27" s="11"/>
    </row>
    <row r="28" spans="2:18" x14ac:dyDescent="0.25">
      <c r="B28" s="13" t="s">
        <v>25</v>
      </c>
      <c r="C28" s="13">
        <v>5610</v>
      </c>
      <c r="D28" s="24">
        <f t="shared" si="0"/>
        <v>-101.80000000000018</v>
      </c>
      <c r="E28" s="28"/>
      <c r="G28" s="13" t="s">
        <v>33</v>
      </c>
      <c r="H28" s="32">
        <v>113.70059999999998</v>
      </c>
      <c r="I28" s="24">
        <f t="shared" si="1"/>
        <v>-8.8069300000000368</v>
      </c>
      <c r="J28" s="26">
        <f>SUMPRODUCT($I$3:INDEX($I$3:$I$50,ROWS(I29:I$50)),$I29:I$50)/DEVSQ($I$3:$I$50)</f>
        <v>-9.2552351680827191E-2</v>
      </c>
      <c r="R28" s="11"/>
    </row>
    <row r="29" spans="2:18" x14ac:dyDescent="0.25">
      <c r="B29" s="13" t="s">
        <v>26</v>
      </c>
      <c r="C29" s="13">
        <v>5940</v>
      </c>
      <c r="D29" s="24">
        <f t="shared" si="0"/>
        <v>228.19999999999982</v>
      </c>
      <c r="E29" s="28"/>
      <c r="G29" s="13" t="s">
        <v>49</v>
      </c>
      <c r="H29" s="32">
        <v>111.05639999999998</v>
      </c>
      <c r="I29" s="24">
        <f t="shared" si="1"/>
        <v>-11.451130000000035</v>
      </c>
      <c r="J29" s="26">
        <f>SUMPRODUCT($I$3:INDEX($I$3:$I$50,ROWS(I30:I$50)),$I30:I$50)/DEVSQ($I$3:$I$50)</f>
        <v>-0.21567462326093512</v>
      </c>
    </row>
    <row r="30" spans="2:18" x14ac:dyDescent="0.25">
      <c r="B30" s="13" t="s">
        <v>27</v>
      </c>
      <c r="C30" s="13">
        <v>6150</v>
      </c>
      <c r="D30" s="24">
        <f t="shared" si="0"/>
        <v>438.19999999999982</v>
      </c>
      <c r="E30" s="28"/>
      <c r="G30" s="13" t="s">
        <v>50</v>
      </c>
      <c r="H30" s="32">
        <v>118.98899999999998</v>
      </c>
      <c r="I30" s="24">
        <f t="shared" si="1"/>
        <v>-3.518530000000041</v>
      </c>
      <c r="J30" s="26">
        <f>SUMPRODUCT($I$3:INDEX($I$3:$I$50,ROWS(I31:I$50)),$I31:I$50)/DEVSQ($I$3:$I$50)</f>
        <v>-0.28533224115540506</v>
      </c>
    </row>
    <row r="31" spans="2:18" x14ac:dyDescent="0.25">
      <c r="B31" s="13" t="s">
        <v>28</v>
      </c>
      <c r="C31" s="13">
        <v>6170</v>
      </c>
      <c r="D31" s="24">
        <f t="shared" si="0"/>
        <v>458.19999999999982</v>
      </c>
      <c r="E31" s="28"/>
      <c r="G31" s="13" t="s">
        <v>51</v>
      </c>
      <c r="H31" s="32">
        <v>125.59949999999999</v>
      </c>
      <c r="I31" s="24">
        <f t="shared" si="1"/>
        <v>3.091969999999975</v>
      </c>
      <c r="J31" s="26">
        <f>SUMPRODUCT($I$3:INDEX($I$3:$I$50,ROWS(I32:I$50)),$I32:I$50)/DEVSQ($I$3:$I$50)</f>
        <v>-0.3314776750444734</v>
      </c>
    </row>
    <row r="32" spans="2:18" x14ac:dyDescent="0.25">
      <c r="B32" s="13" t="s">
        <v>29</v>
      </c>
      <c r="C32" s="13">
        <v>6080</v>
      </c>
      <c r="D32" s="24">
        <f t="shared" si="0"/>
        <v>368.19999999999982</v>
      </c>
      <c r="E32" s="28"/>
      <c r="G32" s="13" t="s">
        <v>52</v>
      </c>
      <c r="H32" s="32">
        <v>132.20999999999998</v>
      </c>
      <c r="I32" s="24">
        <f t="shared" si="1"/>
        <v>9.7024699999999626</v>
      </c>
      <c r="J32" s="26">
        <f>SUMPRODUCT($I$3:INDEX($I$3:$I$50,ROWS(I33:I$50)),$I33:I$50)/DEVSQ($I$3:$I$50)</f>
        <v>-0.34955768480095567</v>
      </c>
    </row>
    <row r="33" spans="2:10" x14ac:dyDescent="0.25">
      <c r="B33" s="13" t="s">
        <v>30</v>
      </c>
      <c r="C33" s="13">
        <v>6020</v>
      </c>
      <c r="D33" s="24">
        <f t="shared" si="0"/>
        <v>308.19999999999982</v>
      </c>
      <c r="E33" s="28"/>
      <c r="G33" s="13" t="s">
        <v>53</v>
      </c>
      <c r="H33" s="32">
        <v>145.43099999999998</v>
      </c>
      <c r="I33" s="24">
        <f t="shared" si="1"/>
        <v>22.923469999999966</v>
      </c>
      <c r="J33" s="28"/>
    </row>
    <row r="34" spans="2:10" x14ac:dyDescent="0.25">
      <c r="B34" s="13" t="s">
        <v>31</v>
      </c>
      <c r="C34" s="13">
        <v>5950</v>
      </c>
      <c r="D34" s="24">
        <f t="shared" si="0"/>
        <v>238.19999999999982</v>
      </c>
      <c r="E34" s="28"/>
      <c r="G34" s="13" t="s">
        <v>54</v>
      </c>
      <c r="H34" s="32">
        <v>171.87299999999996</v>
      </c>
      <c r="I34" s="24">
        <f t="shared" si="1"/>
        <v>49.365469999999945</v>
      </c>
      <c r="J34" s="28"/>
    </row>
    <row r="35" spans="2:10" x14ac:dyDescent="0.25">
      <c r="B35" s="13" t="s">
        <v>32</v>
      </c>
      <c r="C35" s="13">
        <v>6080</v>
      </c>
      <c r="D35" s="24">
        <f t="shared" si="0"/>
        <v>368.19999999999982</v>
      </c>
      <c r="E35" s="28"/>
      <c r="G35" s="13" t="s">
        <v>55</v>
      </c>
      <c r="H35" s="32">
        <v>178.48349999999996</v>
      </c>
      <c r="I35" s="24">
        <f t="shared" si="1"/>
        <v>55.975969999999947</v>
      </c>
      <c r="J35" s="28"/>
    </row>
    <row r="36" spans="2:10" x14ac:dyDescent="0.25">
      <c r="B36" s="13" t="s">
        <v>33</v>
      </c>
      <c r="C36" s="13">
        <v>6160</v>
      </c>
      <c r="D36" s="24">
        <f t="shared" si="0"/>
        <v>448.19999999999982</v>
      </c>
      <c r="E36" s="28"/>
      <c r="G36" s="13" t="s">
        <v>56</v>
      </c>
      <c r="H36" s="32">
        <v>145.43099999999998</v>
      </c>
      <c r="I36" s="24">
        <f t="shared" si="1"/>
        <v>22.923469999999966</v>
      </c>
      <c r="J36" s="28"/>
    </row>
    <row r="37" spans="2:10" x14ac:dyDescent="0.25">
      <c r="B37" s="13" t="s">
        <v>49</v>
      </c>
      <c r="C37" s="13">
        <v>6150</v>
      </c>
      <c r="D37" s="24">
        <f t="shared" si="0"/>
        <v>438.19999999999982</v>
      </c>
      <c r="E37" s="28"/>
      <c r="G37" s="13" t="s">
        <v>57</v>
      </c>
      <c r="H37" s="32">
        <v>118.98899999999998</v>
      </c>
      <c r="I37" s="24">
        <f t="shared" si="1"/>
        <v>-3.518530000000041</v>
      </c>
      <c r="J37" s="28"/>
    </row>
    <row r="38" spans="2:10" x14ac:dyDescent="0.25">
      <c r="B38" s="13" t="s">
        <v>50</v>
      </c>
      <c r="C38" s="13">
        <v>6070</v>
      </c>
      <c r="D38" s="24">
        <f t="shared" si="0"/>
        <v>358.19999999999982</v>
      </c>
      <c r="E38" s="28"/>
      <c r="G38" s="13" t="s">
        <v>58</v>
      </c>
      <c r="H38" s="32">
        <v>115.02269999999997</v>
      </c>
      <c r="I38" s="24">
        <f t="shared" si="1"/>
        <v>-7.4848300000000449</v>
      </c>
      <c r="J38" s="28"/>
    </row>
    <row r="39" spans="2:10" x14ac:dyDescent="0.25">
      <c r="B39" s="13" t="s">
        <v>51</v>
      </c>
      <c r="C39" s="13">
        <v>5890</v>
      </c>
      <c r="D39" s="24">
        <f t="shared" si="0"/>
        <v>178.19999999999982</v>
      </c>
      <c r="E39" s="28"/>
      <c r="G39" s="13" t="s">
        <v>59</v>
      </c>
      <c r="H39" s="32">
        <v>125.652384</v>
      </c>
      <c r="I39" s="24">
        <f t="shared" si="1"/>
        <v>3.1448539999999809</v>
      </c>
      <c r="J39" s="28"/>
    </row>
    <row r="40" spans="2:10" x14ac:dyDescent="0.25">
      <c r="B40" s="13" t="s">
        <v>52</v>
      </c>
      <c r="C40" s="13">
        <v>6290</v>
      </c>
      <c r="D40" s="24">
        <f t="shared" si="0"/>
        <v>578.19999999999982</v>
      </c>
      <c r="E40" s="28"/>
      <c r="G40" s="13" t="s">
        <v>60</v>
      </c>
      <c r="H40" s="32">
        <v>122.79664799999999</v>
      </c>
      <c r="I40" s="24">
        <f t="shared" si="1"/>
        <v>0.28911799999997356</v>
      </c>
      <c r="J40" s="28"/>
    </row>
    <row r="41" spans="2:10" x14ac:dyDescent="0.25">
      <c r="B41" s="13" t="s">
        <v>53</v>
      </c>
      <c r="C41" s="13">
        <v>5920</v>
      </c>
      <c r="D41" s="24">
        <f t="shared" si="0"/>
        <v>208.19999999999982</v>
      </c>
      <c r="E41" s="28"/>
      <c r="G41" s="13" t="s">
        <v>61</v>
      </c>
      <c r="H41" s="32">
        <v>119.94091199999998</v>
      </c>
      <c r="I41" s="24">
        <f t="shared" si="1"/>
        <v>-2.5666180000000338</v>
      </c>
      <c r="J41" s="28"/>
    </row>
    <row r="42" spans="2:10" x14ac:dyDescent="0.25">
      <c r="B42" s="13" t="s">
        <v>54</v>
      </c>
      <c r="C42" s="13">
        <v>6070</v>
      </c>
      <c r="D42" s="24">
        <f t="shared" si="0"/>
        <v>358.19999999999982</v>
      </c>
      <c r="E42" s="28"/>
      <c r="G42" s="13" t="s">
        <v>62</v>
      </c>
      <c r="H42" s="32">
        <v>128.50811999999999</v>
      </c>
      <c r="I42" s="24">
        <f t="shared" si="1"/>
        <v>6.0005899999999741</v>
      </c>
      <c r="J42" s="28"/>
    </row>
    <row r="43" spans="2:10" x14ac:dyDescent="0.25">
      <c r="B43" s="13" t="s">
        <v>55</v>
      </c>
      <c r="C43" s="13">
        <v>6150</v>
      </c>
      <c r="D43" s="24">
        <f t="shared" si="0"/>
        <v>438.19999999999982</v>
      </c>
      <c r="E43" s="28"/>
      <c r="G43" s="13" t="s">
        <v>63</v>
      </c>
      <c r="H43" s="32">
        <v>135.64746</v>
      </c>
      <c r="I43" s="24">
        <f t="shared" si="1"/>
        <v>13.139929999999978</v>
      </c>
      <c r="J43" s="28"/>
    </row>
    <row r="44" spans="2:10" x14ac:dyDescent="0.25">
      <c r="B44" s="13" t="s">
        <v>56</v>
      </c>
      <c r="C44" s="13">
        <v>6100</v>
      </c>
      <c r="D44" s="24">
        <f t="shared" si="0"/>
        <v>388.19999999999982</v>
      </c>
      <c r="E44" s="28"/>
      <c r="G44" s="13" t="s">
        <v>64</v>
      </c>
      <c r="H44" s="32">
        <v>142.7868</v>
      </c>
      <c r="I44" s="24">
        <f t="shared" si="1"/>
        <v>20.279269999999983</v>
      </c>
      <c r="J44" s="28"/>
    </row>
    <row r="45" spans="2:10" x14ac:dyDescent="0.25">
      <c r="B45" s="13" t="s">
        <v>57</v>
      </c>
      <c r="C45" s="13">
        <v>5940</v>
      </c>
      <c r="D45" s="24">
        <f t="shared" si="0"/>
        <v>228.19999999999982</v>
      </c>
      <c r="E45" s="28"/>
      <c r="G45" s="13" t="s">
        <v>87</v>
      </c>
      <c r="H45" s="32">
        <v>157.06547999999998</v>
      </c>
      <c r="I45" s="24">
        <f t="shared" si="1"/>
        <v>34.557949999999963</v>
      </c>
      <c r="J45" s="28"/>
    </row>
    <row r="46" spans="2:10" x14ac:dyDescent="0.25">
      <c r="B46" s="13" t="s">
        <v>58</v>
      </c>
      <c r="C46" s="13">
        <v>5980</v>
      </c>
      <c r="D46" s="24">
        <f t="shared" si="0"/>
        <v>268.19999999999982</v>
      </c>
      <c r="E46" s="28"/>
      <c r="G46" s="13" t="s">
        <v>88</v>
      </c>
      <c r="H46" s="32">
        <v>185.62283999999997</v>
      </c>
      <c r="I46" s="24">
        <f t="shared" si="1"/>
        <v>63.115309999999951</v>
      </c>
      <c r="J46" s="28"/>
    </row>
    <row r="47" spans="2:10" x14ac:dyDescent="0.25">
      <c r="B47" s="13" t="s">
        <v>59</v>
      </c>
      <c r="C47" s="13">
        <v>5960</v>
      </c>
      <c r="D47" s="24">
        <f t="shared" si="0"/>
        <v>248.19999999999982</v>
      </c>
      <c r="E47" s="28"/>
      <c r="G47" s="13" t="s">
        <v>89</v>
      </c>
      <c r="H47" s="32">
        <v>192.76217999999997</v>
      </c>
      <c r="I47" s="24">
        <f t="shared" si="1"/>
        <v>70.254649999999955</v>
      </c>
      <c r="J47" s="28"/>
    </row>
    <row r="48" spans="2:10" x14ac:dyDescent="0.25">
      <c r="B48" s="13" t="s">
        <v>60</v>
      </c>
      <c r="C48" s="13">
        <v>5870</v>
      </c>
      <c r="D48" s="24">
        <f t="shared" si="0"/>
        <v>158.19999999999982</v>
      </c>
      <c r="E48" s="28"/>
      <c r="G48" s="13" t="s">
        <v>90</v>
      </c>
      <c r="H48" s="32">
        <v>157.06547999999998</v>
      </c>
      <c r="I48" s="24">
        <f t="shared" si="1"/>
        <v>34.557949999999963</v>
      </c>
      <c r="J48" s="28"/>
    </row>
    <row r="49" spans="2:10" x14ac:dyDescent="0.25">
      <c r="B49" s="13" t="s">
        <v>61</v>
      </c>
      <c r="C49" s="13">
        <v>5800</v>
      </c>
      <c r="D49" s="24">
        <f t="shared" si="0"/>
        <v>88.199999999999818</v>
      </c>
      <c r="E49" s="28"/>
      <c r="G49" s="13" t="s">
        <v>91</v>
      </c>
      <c r="H49" s="32">
        <v>128.50811999999999</v>
      </c>
      <c r="I49" s="24">
        <f t="shared" si="1"/>
        <v>6.0005899999999741</v>
      </c>
      <c r="J49" s="28"/>
    </row>
    <row r="50" spans="2:10" x14ac:dyDescent="0.25">
      <c r="B50" s="13" t="s">
        <v>62</v>
      </c>
      <c r="C50" s="13">
        <v>6080</v>
      </c>
      <c r="D50" s="24">
        <f t="shared" si="0"/>
        <v>368.19999999999982</v>
      </c>
      <c r="E50" s="28"/>
      <c r="G50" s="13" t="s">
        <v>93</v>
      </c>
      <c r="H50" s="32">
        <v>124.22451599999998</v>
      </c>
      <c r="I50" s="24">
        <f>H50-AVERAGE($H$3:$H$50)</f>
        <v>1.716985999999963</v>
      </c>
      <c r="J50" s="28"/>
    </row>
    <row r="51" spans="2:10" x14ac:dyDescent="0.25">
      <c r="B51" s="13" t="s">
        <v>63</v>
      </c>
      <c r="C51" s="13">
        <v>6080</v>
      </c>
      <c r="D51" s="24">
        <f t="shared" si="0"/>
        <v>368.19999999999982</v>
      </c>
      <c r="E51" s="28"/>
    </row>
    <row r="52" spans="2:10" x14ac:dyDescent="0.25">
      <c r="B52" s="13" t="s">
        <v>64</v>
      </c>
      <c r="C52" s="13">
        <v>6050</v>
      </c>
      <c r="D52" s="24">
        <f>C52-AVERAGE($C$3:$C$52)</f>
        <v>338.19999999999982</v>
      </c>
      <c r="E52" s="2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Pecar</dc:creator>
  <cp:lastModifiedBy>Branko Pecar</cp:lastModifiedBy>
  <dcterms:created xsi:type="dcterms:W3CDTF">2017-06-12T15:54:22Z</dcterms:created>
  <dcterms:modified xsi:type="dcterms:W3CDTF">2020-09-20T07:08:38Z</dcterms:modified>
</cp:coreProperties>
</file>